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ave\Desktop\Dianne\Frank Yoke\Frank's Website\Uploads\"/>
    </mc:Choice>
  </mc:AlternateContent>
  <bookViews>
    <workbookView xWindow="0" yWindow="0" windowWidth="28800" windowHeight="12210"/>
  </bookViews>
  <sheets>
    <sheet name="St OP UR" sheetId="1" r:id="rId1"/>
  </sheets>
  <externalReferences>
    <externalReference r:id="rId2"/>
  </externalReferences>
  <definedNames>
    <definedName name="Account_Detail">'[1]St FP'!#REF!</definedName>
    <definedName name="Account_Numbers">'[1]St FP'!#REF!</definedName>
    <definedName name="MYRANGE">OFFSET('St OP UR'!$U$8,0,0,COUNT('St OP UR'!$U:$U),1)</definedName>
    <definedName name="NvsASD">"V2016-12-31"</definedName>
    <definedName name="NvsAutoDrillOk">"VN"</definedName>
    <definedName name="NvsElapsedTime">0.0000694444388500415</definedName>
    <definedName name="NvsEndTime">42758.5528356481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"VLOCAL"</definedName>
    <definedName name="NvsReqBU">"VL028"</definedName>
    <definedName name="NvsReqBUOnly">"VY"</definedName>
    <definedName name="NvsSheetType" localSheetId="0">"M"</definedName>
    <definedName name="NvsTransLed">"VN"</definedName>
    <definedName name="NvsTreeASD">"V2016-12-31"</definedName>
    <definedName name="NvsValTbl.ACCOUNT">"GL_ACCOUNT_TBL"</definedName>
    <definedName name="NvsValTbl.FUND_CODE">"FUND_ALL_VW"</definedName>
    <definedName name="NvsValTbl.PROJECT_ID">"PROJECT_FS"</definedName>
    <definedName name="_xlnm.Print_Area" localSheetId="0">'St OP UR'!$A$1:$L$1317</definedName>
    <definedName name="_xlnm.Print_Titles" localSheetId="0">'St OP UR'!$2:$6</definedName>
  </definedNames>
  <calcPr calcId="171027"/>
</workbook>
</file>

<file path=xl/calcChain.xml><?xml version="1.0" encoding="utf-8"?>
<calcChain xmlns="http://schemas.openxmlformats.org/spreadsheetml/2006/main">
  <c r="U1319" i="1" l="1"/>
  <c r="U1318" i="1"/>
  <c r="U1317" i="1"/>
  <c r="L1316" i="1"/>
  <c r="K1316" i="1"/>
  <c r="J1316" i="1"/>
  <c r="I1316" i="1"/>
  <c r="H1316" i="1"/>
  <c r="G1316" i="1"/>
  <c r="F1316" i="1"/>
  <c r="U1315" i="1"/>
  <c r="E1315" i="1"/>
  <c r="C1315" i="1"/>
  <c r="U1314" i="1"/>
  <c r="U1313" i="1"/>
  <c r="L1312" i="1"/>
  <c r="K1312" i="1"/>
  <c r="J1312" i="1"/>
  <c r="I1312" i="1"/>
  <c r="H1312" i="1"/>
  <c r="G1312" i="1"/>
  <c r="F1312" i="1"/>
  <c r="U1311" i="1"/>
  <c r="E1311" i="1"/>
  <c r="C1311" i="1"/>
  <c r="U1310" i="1"/>
  <c r="E1310" i="1"/>
  <c r="C1310" i="1"/>
  <c r="U1309" i="1"/>
  <c r="U1308" i="1"/>
  <c r="U1307" i="1"/>
  <c r="U1305" i="1"/>
  <c r="U1303" i="1"/>
  <c r="U1301" i="1"/>
  <c r="L1300" i="1"/>
  <c r="K1300" i="1"/>
  <c r="J1300" i="1"/>
  <c r="I1300" i="1"/>
  <c r="H1300" i="1"/>
  <c r="G1300" i="1"/>
  <c r="F1300" i="1"/>
  <c r="U1299" i="1"/>
  <c r="E1299" i="1"/>
  <c r="C1299" i="1"/>
  <c r="U1298" i="1"/>
  <c r="U1297" i="1"/>
  <c r="E1297" i="1"/>
  <c r="C1297" i="1"/>
  <c r="U1296" i="1"/>
  <c r="U1295" i="1"/>
  <c r="L1294" i="1"/>
  <c r="K1294" i="1"/>
  <c r="J1294" i="1"/>
  <c r="I1294" i="1"/>
  <c r="H1294" i="1"/>
  <c r="G1294" i="1"/>
  <c r="F1294" i="1"/>
  <c r="U1293" i="1"/>
  <c r="E1293" i="1"/>
  <c r="C1293" i="1"/>
  <c r="U1292" i="1"/>
  <c r="L1291" i="1"/>
  <c r="K1291" i="1"/>
  <c r="J1291" i="1"/>
  <c r="I1291" i="1"/>
  <c r="H1291" i="1"/>
  <c r="G1291" i="1"/>
  <c r="F1291" i="1"/>
  <c r="U1290" i="1"/>
  <c r="E1290" i="1"/>
  <c r="C1290" i="1"/>
  <c r="U1289" i="1"/>
  <c r="E1289" i="1"/>
  <c r="C1289" i="1"/>
  <c r="U1288" i="1"/>
  <c r="E1288" i="1"/>
  <c r="C1288" i="1"/>
  <c r="U1287" i="1"/>
  <c r="E1287" i="1"/>
  <c r="C1287" i="1"/>
  <c r="U1286" i="1"/>
  <c r="U1285" i="1"/>
  <c r="U1284" i="1"/>
  <c r="U1283" i="1"/>
  <c r="U1282" i="1"/>
  <c r="U1281" i="1"/>
  <c r="U1280" i="1"/>
  <c r="U1279" i="1"/>
  <c r="U1278" i="1"/>
  <c r="U1277" i="1"/>
  <c r="E1277" i="1"/>
  <c r="C1277" i="1"/>
  <c r="U1276" i="1"/>
  <c r="U1275" i="1"/>
  <c r="U1274" i="1"/>
  <c r="U1273" i="1"/>
  <c r="U1272" i="1"/>
  <c r="U1271" i="1"/>
  <c r="U1270" i="1"/>
  <c r="U1269" i="1"/>
  <c r="U1268" i="1"/>
  <c r="E1268" i="1"/>
  <c r="C1268" i="1"/>
  <c r="U1267" i="1"/>
  <c r="E1267" i="1"/>
  <c r="C1267" i="1"/>
  <c r="U1266" i="1"/>
  <c r="U1265" i="1"/>
  <c r="U1264" i="1"/>
  <c r="U1263" i="1"/>
  <c r="U1262" i="1"/>
  <c r="U1261" i="1"/>
  <c r="U1260" i="1"/>
  <c r="U1259" i="1"/>
  <c r="U1258" i="1"/>
  <c r="U1257" i="1"/>
  <c r="U1256" i="1"/>
  <c r="E1256" i="1"/>
  <c r="C1256" i="1"/>
  <c r="U1255" i="1"/>
  <c r="E1255" i="1"/>
  <c r="C1255" i="1"/>
  <c r="U1254" i="1"/>
  <c r="U1253" i="1"/>
  <c r="U1252" i="1"/>
  <c r="U1251" i="1"/>
  <c r="U1250" i="1"/>
  <c r="U1249" i="1"/>
  <c r="U1248" i="1"/>
  <c r="U1247" i="1"/>
  <c r="U1246" i="1"/>
  <c r="U1245" i="1"/>
  <c r="U1244" i="1"/>
  <c r="U1243" i="1"/>
  <c r="U1242" i="1"/>
  <c r="U1241" i="1"/>
  <c r="U1240" i="1"/>
  <c r="U1239" i="1"/>
  <c r="U1238" i="1"/>
  <c r="U1237" i="1"/>
  <c r="U1236" i="1"/>
  <c r="U1235" i="1"/>
  <c r="U1234" i="1"/>
  <c r="U1233" i="1"/>
  <c r="U1232" i="1"/>
  <c r="U1231" i="1"/>
  <c r="U1230" i="1"/>
  <c r="U1229" i="1"/>
  <c r="U1228" i="1"/>
  <c r="U1227" i="1"/>
  <c r="U1226" i="1"/>
  <c r="U1225" i="1"/>
  <c r="U1224" i="1"/>
  <c r="U1223" i="1"/>
  <c r="U1222" i="1"/>
  <c r="U1221" i="1"/>
  <c r="U1220" i="1"/>
  <c r="U1219" i="1"/>
  <c r="U1218" i="1"/>
  <c r="U1217" i="1"/>
  <c r="U1216" i="1"/>
  <c r="U1215" i="1"/>
  <c r="U1214" i="1"/>
  <c r="U1213" i="1"/>
  <c r="U1212" i="1"/>
  <c r="U1211" i="1"/>
  <c r="U1210" i="1"/>
  <c r="U1209" i="1"/>
  <c r="U1208" i="1"/>
  <c r="U1207" i="1"/>
  <c r="U1206" i="1"/>
  <c r="U1205" i="1"/>
  <c r="U1204" i="1"/>
  <c r="U1203" i="1"/>
  <c r="U1202" i="1"/>
  <c r="U1201" i="1"/>
  <c r="U1200" i="1"/>
  <c r="U1199" i="1"/>
  <c r="U1198" i="1"/>
  <c r="E1198" i="1"/>
  <c r="C1198" i="1"/>
  <c r="U1197" i="1"/>
  <c r="U1196" i="1"/>
  <c r="U1195" i="1"/>
  <c r="U1194" i="1"/>
  <c r="L1193" i="1"/>
  <c r="K1193" i="1"/>
  <c r="J1193" i="1"/>
  <c r="I1193" i="1"/>
  <c r="H1193" i="1"/>
  <c r="G1193" i="1"/>
  <c r="F1193" i="1"/>
  <c r="U1192" i="1"/>
  <c r="E1192" i="1"/>
  <c r="C1192" i="1"/>
  <c r="U1191" i="1"/>
  <c r="U1190" i="1"/>
  <c r="E1190" i="1"/>
  <c r="C1190" i="1"/>
  <c r="U1189" i="1"/>
  <c r="U1188" i="1"/>
  <c r="U1187" i="1"/>
  <c r="U1186" i="1"/>
  <c r="U1185" i="1"/>
  <c r="U1184" i="1"/>
  <c r="U1183" i="1"/>
  <c r="E1183" i="1"/>
  <c r="C1183" i="1"/>
  <c r="U1182" i="1"/>
  <c r="U1181" i="1"/>
  <c r="E1181" i="1"/>
  <c r="C1181" i="1"/>
  <c r="U1180" i="1"/>
  <c r="U1179" i="1"/>
  <c r="E1179" i="1"/>
  <c r="C1179" i="1"/>
  <c r="U1178" i="1"/>
  <c r="E1178" i="1"/>
  <c r="C1178" i="1"/>
  <c r="U1177" i="1"/>
  <c r="U1176" i="1"/>
  <c r="E1176" i="1"/>
  <c r="C1176" i="1"/>
  <c r="U1175" i="1"/>
  <c r="E1175" i="1"/>
  <c r="C1175" i="1"/>
  <c r="U1174" i="1"/>
  <c r="U1173" i="1"/>
  <c r="U1172" i="1"/>
  <c r="U1171" i="1"/>
  <c r="E1171" i="1"/>
  <c r="C1171" i="1"/>
  <c r="U1170" i="1"/>
  <c r="U1169" i="1"/>
  <c r="U1168" i="1"/>
  <c r="U1167" i="1"/>
  <c r="E1167" i="1"/>
  <c r="C1167" i="1"/>
  <c r="U1166" i="1"/>
  <c r="U1165" i="1"/>
  <c r="U1164" i="1"/>
  <c r="U1163" i="1"/>
  <c r="U1162" i="1"/>
  <c r="U1161" i="1"/>
  <c r="E1161" i="1"/>
  <c r="C1161" i="1"/>
  <c r="U1160" i="1"/>
  <c r="L1159" i="1"/>
  <c r="K1159" i="1"/>
  <c r="J1159" i="1"/>
  <c r="I1159" i="1"/>
  <c r="H1159" i="1"/>
  <c r="G1159" i="1"/>
  <c r="F1159" i="1"/>
  <c r="U1158" i="1"/>
  <c r="E1158" i="1"/>
  <c r="C1158" i="1"/>
  <c r="U1157" i="1"/>
  <c r="U1156" i="1"/>
  <c r="E1156" i="1"/>
  <c r="C1156" i="1"/>
  <c r="U1155" i="1"/>
  <c r="E1155" i="1"/>
  <c r="C1155" i="1"/>
  <c r="U1154" i="1"/>
  <c r="L1153" i="1"/>
  <c r="K1153" i="1"/>
  <c r="J1153" i="1"/>
  <c r="I1153" i="1"/>
  <c r="H1153" i="1"/>
  <c r="G1153" i="1"/>
  <c r="F1153" i="1"/>
  <c r="U1152" i="1"/>
  <c r="E1152" i="1"/>
  <c r="C1152" i="1"/>
  <c r="U1151" i="1"/>
  <c r="U1150" i="1"/>
  <c r="U1149" i="1"/>
  <c r="U1148" i="1"/>
  <c r="U1147" i="1"/>
  <c r="U1146" i="1"/>
  <c r="U1145" i="1"/>
  <c r="E1145" i="1"/>
  <c r="C1145" i="1"/>
  <c r="U1144" i="1"/>
  <c r="E1144" i="1"/>
  <c r="C1144" i="1"/>
  <c r="U1143" i="1"/>
  <c r="U1142" i="1"/>
  <c r="E1142" i="1"/>
  <c r="C1142" i="1"/>
  <c r="U1141" i="1"/>
  <c r="U1140" i="1"/>
  <c r="U1139" i="1"/>
  <c r="U1138" i="1"/>
  <c r="U1137" i="1"/>
  <c r="U1136" i="1"/>
  <c r="U1135" i="1"/>
  <c r="U1134" i="1"/>
  <c r="U1133" i="1"/>
  <c r="U1132" i="1"/>
  <c r="E1132" i="1"/>
  <c r="C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U1114" i="1"/>
  <c r="U1113" i="1"/>
  <c r="U1112" i="1"/>
  <c r="E1112" i="1"/>
  <c r="C1112" i="1"/>
  <c r="U1111" i="1"/>
  <c r="U1110" i="1"/>
  <c r="U1109" i="1"/>
  <c r="L1108" i="1"/>
  <c r="K1108" i="1"/>
  <c r="J1108" i="1"/>
  <c r="I1108" i="1"/>
  <c r="H1108" i="1"/>
  <c r="G1108" i="1"/>
  <c r="F1108" i="1"/>
  <c r="U1107" i="1"/>
  <c r="E1107" i="1"/>
  <c r="C1107" i="1"/>
  <c r="U1106" i="1"/>
  <c r="U1105" i="1"/>
  <c r="U1104" i="1"/>
  <c r="U1103" i="1"/>
  <c r="U1102" i="1"/>
  <c r="U1101" i="1"/>
  <c r="U1100" i="1"/>
  <c r="U1099" i="1"/>
  <c r="U1098" i="1"/>
  <c r="U1097" i="1"/>
  <c r="U1096" i="1"/>
  <c r="U1095" i="1"/>
  <c r="U1094" i="1"/>
  <c r="E1094" i="1"/>
  <c r="C1094" i="1"/>
  <c r="U1093" i="1"/>
  <c r="E1093" i="1"/>
  <c r="C1093" i="1"/>
  <c r="U1092" i="1"/>
  <c r="U1091" i="1"/>
  <c r="E1091" i="1"/>
  <c r="C1091" i="1"/>
  <c r="U1090" i="1"/>
  <c r="E1090" i="1"/>
  <c r="C1090" i="1"/>
  <c r="U1089" i="1"/>
  <c r="E1089" i="1"/>
  <c r="C1089" i="1"/>
  <c r="U1088" i="1"/>
  <c r="U1087" i="1"/>
  <c r="E1087" i="1"/>
  <c r="C1087" i="1"/>
  <c r="U1086" i="1"/>
  <c r="E1086" i="1"/>
  <c r="C1086" i="1"/>
  <c r="U1085" i="1"/>
  <c r="U1084" i="1"/>
  <c r="L1083" i="1"/>
  <c r="K1083" i="1"/>
  <c r="J1083" i="1"/>
  <c r="I1083" i="1"/>
  <c r="H1083" i="1"/>
  <c r="G1083" i="1"/>
  <c r="F1083" i="1"/>
  <c r="U1082" i="1"/>
  <c r="E1082" i="1"/>
  <c r="C1082" i="1"/>
  <c r="U1081" i="1"/>
  <c r="E1081" i="1"/>
  <c r="C1081" i="1"/>
  <c r="U1080" i="1"/>
  <c r="U1079" i="1"/>
  <c r="E1079" i="1"/>
  <c r="C1079" i="1"/>
  <c r="U1078" i="1"/>
  <c r="E1078" i="1"/>
  <c r="C1078" i="1"/>
  <c r="U1077" i="1"/>
  <c r="U1076" i="1"/>
  <c r="U1075" i="1"/>
  <c r="U1074" i="1"/>
  <c r="E1074" i="1"/>
  <c r="C1074" i="1"/>
  <c r="U1073" i="1"/>
  <c r="U1072" i="1"/>
  <c r="E1072" i="1"/>
  <c r="C1072" i="1"/>
  <c r="U1071" i="1"/>
  <c r="U1070" i="1"/>
  <c r="U1069" i="1"/>
  <c r="U1068" i="1"/>
  <c r="U1067" i="1"/>
  <c r="U1066" i="1"/>
  <c r="U1065" i="1"/>
  <c r="U1064" i="1"/>
  <c r="U1063" i="1"/>
  <c r="U1062" i="1"/>
  <c r="U1061" i="1"/>
  <c r="U1060" i="1"/>
  <c r="U1059" i="1"/>
  <c r="U1058" i="1"/>
  <c r="U1057" i="1"/>
  <c r="E1057" i="1"/>
  <c r="C1057" i="1"/>
  <c r="U1056" i="1"/>
  <c r="E1056" i="1"/>
  <c r="C1056" i="1"/>
  <c r="U1055" i="1"/>
  <c r="E1055" i="1"/>
  <c r="C1055" i="1"/>
  <c r="U1054" i="1"/>
  <c r="E1054" i="1"/>
  <c r="C1054" i="1"/>
  <c r="U1053" i="1"/>
  <c r="L1052" i="1"/>
  <c r="K1052" i="1"/>
  <c r="J1052" i="1"/>
  <c r="I1052" i="1"/>
  <c r="H1052" i="1"/>
  <c r="G1052" i="1"/>
  <c r="F1052" i="1"/>
  <c r="U1051" i="1"/>
  <c r="E1051" i="1"/>
  <c r="C1051" i="1"/>
  <c r="U1050" i="1"/>
  <c r="U1049" i="1"/>
  <c r="U1048" i="1"/>
  <c r="E1048" i="1"/>
  <c r="C1048" i="1"/>
  <c r="U1047" i="1"/>
  <c r="U1046" i="1"/>
  <c r="U1045" i="1"/>
  <c r="U1044" i="1"/>
  <c r="U1043" i="1"/>
  <c r="U1042" i="1"/>
  <c r="U1041" i="1"/>
  <c r="E1041" i="1"/>
  <c r="C1041" i="1"/>
  <c r="U1040" i="1"/>
  <c r="U1039" i="1"/>
  <c r="U1038" i="1"/>
  <c r="U1037" i="1"/>
  <c r="U1036" i="1"/>
  <c r="U1035" i="1"/>
  <c r="U1034" i="1"/>
  <c r="U1033" i="1"/>
  <c r="U1032" i="1"/>
  <c r="E1032" i="1"/>
  <c r="C1032" i="1"/>
  <c r="U1031" i="1"/>
  <c r="E1031" i="1"/>
  <c r="C1031" i="1"/>
  <c r="U1030" i="1"/>
  <c r="U1029" i="1"/>
  <c r="U1028" i="1"/>
  <c r="U1027" i="1"/>
  <c r="U1026" i="1"/>
  <c r="U1025" i="1"/>
  <c r="U1024" i="1"/>
  <c r="U1023" i="1"/>
  <c r="E1023" i="1"/>
  <c r="C1023" i="1"/>
  <c r="U1022" i="1"/>
  <c r="E1022" i="1"/>
  <c r="C1022" i="1"/>
  <c r="U1021" i="1"/>
  <c r="U1020" i="1"/>
  <c r="U1019" i="1"/>
  <c r="U1018" i="1"/>
  <c r="U1017" i="1"/>
  <c r="U1016" i="1"/>
  <c r="U1015" i="1"/>
  <c r="E1015" i="1"/>
  <c r="C1015" i="1"/>
  <c r="U1014" i="1"/>
  <c r="E1014" i="1"/>
  <c r="C1014" i="1"/>
  <c r="U1013" i="1"/>
  <c r="U1012" i="1"/>
  <c r="U1011" i="1"/>
  <c r="U1010" i="1"/>
  <c r="E1010" i="1"/>
  <c r="C1010" i="1"/>
  <c r="U1009" i="1"/>
  <c r="U1008" i="1"/>
  <c r="U1007" i="1"/>
  <c r="U1006" i="1"/>
  <c r="U1005" i="1"/>
  <c r="U1004" i="1"/>
  <c r="E1004" i="1"/>
  <c r="C1004" i="1"/>
  <c r="U1003" i="1"/>
  <c r="U1002" i="1"/>
  <c r="U1001" i="1"/>
  <c r="U1000" i="1"/>
  <c r="U999" i="1"/>
  <c r="U998" i="1"/>
  <c r="U997" i="1"/>
  <c r="U996" i="1"/>
  <c r="L995" i="1"/>
  <c r="K995" i="1"/>
  <c r="J995" i="1"/>
  <c r="I995" i="1"/>
  <c r="H995" i="1"/>
  <c r="G995" i="1"/>
  <c r="F995" i="1"/>
  <c r="U994" i="1"/>
  <c r="E994" i="1"/>
  <c r="C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U974" i="1"/>
  <c r="U973" i="1"/>
  <c r="U972" i="1"/>
  <c r="U971" i="1"/>
  <c r="U970" i="1"/>
  <c r="U969" i="1"/>
  <c r="U968" i="1"/>
  <c r="U967" i="1"/>
  <c r="U966" i="1"/>
  <c r="U965" i="1"/>
  <c r="U964" i="1"/>
  <c r="U963" i="1"/>
  <c r="E963" i="1"/>
  <c r="C963" i="1"/>
  <c r="U962" i="1"/>
  <c r="E962" i="1"/>
  <c r="C962" i="1"/>
  <c r="U961" i="1"/>
  <c r="U960" i="1"/>
  <c r="E960" i="1"/>
  <c r="C960" i="1"/>
  <c r="U959" i="1"/>
  <c r="E959" i="1"/>
  <c r="C959" i="1"/>
  <c r="U958" i="1"/>
  <c r="E958" i="1"/>
  <c r="C958" i="1"/>
  <c r="U957" i="1"/>
  <c r="E957" i="1"/>
  <c r="C957" i="1"/>
  <c r="U956" i="1"/>
  <c r="E956" i="1"/>
  <c r="C956" i="1"/>
  <c r="U955" i="1"/>
  <c r="U954" i="1"/>
  <c r="U953" i="1"/>
  <c r="L952" i="1"/>
  <c r="K952" i="1"/>
  <c r="J952" i="1"/>
  <c r="I952" i="1"/>
  <c r="H952" i="1"/>
  <c r="G952" i="1"/>
  <c r="F952" i="1"/>
  <c r="U951" i="1"/>
  <c r="E951" i="1"/>
  <c r="C951" i="1"/>
  <c r="U950" i="1"/>
  <c r="E950" i="1"/>
  <c r="C950" i="1"/>
  <c r="U949" i="1"/>
  <c r="U948" i="1"/>
  <c r="U947" i="1"/>
  <c r="E947" i="1"/>
  <c r="C947" i="1"/>
  <c r="U946" i="1"/>
  <c r="U945" i="1"/>
  <c r="E945" i="1"/>
  <c r="C945" i="1"/>
  <c r="U944" i="1"/>
  <c r="E944" i="1"/>
  <c r="C944" i="1"/>
  <c r="U943" i="1"/>
  <c r="U942" i="1"/>
  <c r="E942" i="1"/>
  <c r="C942" i="1"/>
  <c r="U941" i="1"/>
  <c r="E941" i="1"/>
  <c r="C941" i="1"/>
  <c r="U940" i="1"/>
  <c r="E940" i="1"/>
  <c r="C940" i="1"/>
  <c r="U939" i="1"/>
  <c r="E939" i="1"/>
  <c r="C939" i="1"/>
  <c r="U938" i="1"/>
  <c r="U937" i="1"/>
  <c r="U936" i="1"/>
  <c r="E936" i="1"/>
  <c r="C936" i="1"/>
  <c r="U935" i="1"/>
  <c r="U934" i="1"/>
  <c r="E934" i="1"/>
  <c r="C934" i="1"/>
  <c r="U933" i="1"/>
  <c r="U932" i="1"/>
  <c r="U931" i="1"/>
  <c r="U930" i="1"/>
  <c r="U929" i="1"/>
  <c r="U928" i="1"/>
  <c r="U927" i="1"/>
  <c r="L926" i="1"/>
  <c r="K926" i="1"/>
  <c r="J926" i="1"/>
  <c r="I926" i="1"/>
  <c r="H926" i="1"/>
  <c r="G926" i="1"/>
  <c r="F926" i="1"/>
  <c r="U925" i="1"/>
  <c r="E925" i="1"/>
  <c r="C925" i="1"/>
  <c r="U924" i="1"/>
  <c r="E924" i="1"/>
  <c r="C924" i="1"/>
  <c r="U923" i="1"/>
  <c r="U922" i="1"/>
  <c r="U921" i="1"/>
  <c r="U920" i="1"/>
  <c r="U919" i="1"/>
  <c r="U918" i="1"/>
  <c r="U917" i="1"/>
  <c r="U916" i="1"/>
  <c r="U915" i="1"/>
  <c r="E915" i="1"/>
  <c r="C915" i="1"/>
  <c r="U914" i="1"/>
  <c r="U913" i="1"/>
  <c r="U912" i="1"/>
  <c r="U911" i="1"/>
  <c r="U910" i="1"/>
  <c r="E910" i="1"/>
  <c r="C910" i="1"/>
  <c r="U909" i="1"/>
  <c r="U908" i="1"/>
  <c r="U907" i="1"/>
  <c r="E907" i="1"/>
  <c r="C907" i="1"/>
  <c r="U906" i="1"/>
  <c r="U905" i="1"/>
  <c r="E905" i="1"/>
  <c r="C905" i="1"/>
  <c r="U904" i="1"/>
  <c r="U903" i="1"/>
  <c r="U902" i="1"/>
  <c r="U901" i="1"/>
  <c r="E901" i="1"/>
  <c r="C901" i="1"/>
  <c r="U900" i="1"/>
  <c r="E900" i="1"/>
  <c r="C900" i="1"/>
  <c r="U899" i="1"/>
  <c r="U898" i="1"/>
  <c r="U897" i="1"/>
  <c r="U896" i="1"/>
  <c r="U895" i="1"/>
  <c r="E895" i="1"/>
  <c r="C895" i="1"/>
  <c r="U894" i="1"/>
  <c r="U893" i="1"/>
  <c r="U892" i="1"/>
  <c r="U891" i="1"/>
  <c r="U890" i="1"/>
  <c r="U889" i="1"/>
  <c r="U888" i="1"/>
  <c r="E888" i="1"/>
  <c r="C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E865" i="1"/>
  <c r="C865" i="1"/>
  <c r="U864" i="1"/>
  <c r="U863" i="1"/>
  <c r="L862" i="1"/>
  <c r="K862" i="1"/>
  <c r="J862" i="1"/>
  <c r="I862" i="1"/>
  <c r="H862" i="1"/>
  <c r="G862" i="1"/>
  <c r="F862" i="1"/>
  <c r="U861" i="1"/>
  <c r="E861" i="1"/>
  <c r="C861" i="1"/>
  <c r="U860" i="1"/>
  <c r="E860" i="1"/>
  <c r="C860" i="1"/>
  <c r="U859" i="1"/>
  <c r="E859" i="1"/>
  <c r="C859" i="1"/>
  <c r="U858" i="1"/>
  <c r="U857" i="1"/>
  <c r="U856" i="1"/>
  <c r="U855" i="1"/>
  <c r="U854" i="1"/>
  <c r="E854" i="1"/>
  <c r="C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U830" i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L815" i="1"/>
  <c r="K815" i="1"/>
  <c r="J815" i="1"/>
  <c r="I815" i="1"/>
  <c r="H815" i="1"/>
  <c r="G815" i="1"/>
  <c r="F815" i="1"/>
  <c r="U814" i="1"/>
  <c r="E814" i="1"/>
  <c r="C814" i="1"/>
  <c r="U813" i="1"/>
  <c r="E813" i="1"/>
  <c r="C813" i="1"/>
  <c r="U812" i="1"/>
  <c r="U811" i="1"/>
  <c r="U810" i="1"/>
  <c r="U809" i="1"/>
  <c r="U808" i="1"/>
  <c r="U807" i="1"/>
  <c r="U806" i="1"/>
  <c r="E806" i="1"/>
  <c r="C806" i="1"/>
  <c r="U805" i="1"/>
  <c r="U804" i="1"/>
  <c r="U803" i="1"/>
  <c r="U802" i="1"/>
  <c r="U801" i="1"/>
  <c r="U800" i="1"/>
  <c r="U799" i="1"/>
  <c r="L798" i="1"/>
  <c r="K798" i="1"/>
  <c r="J798" i="1"/>
  <c r="I798" i="1"/>
  <c r="H798" i="1"/>
  <c r="G798" i="1"/>
  <c r="F798" i="1"/>
  <c r="U797" i="1"/>
  <c r="E797" i="1"/>
  <c r="C797" i="1"/>
  <c r="U796" i="1"/>
  <c r="E796" i="1"/>
  <c r="C796" i="1"/>
  <c r="U795" i="1"/>
  <c r="E795" i="1"/>
  <c r="C795" i="1"/>
  <c r="U794" i="1"/>
  <c r="E794" i="1"/>
  <c r="C794" i="1"/>
  <c r="U793" i="1"/>
  <c r="E793" i="1"/>
  <c r="C793" i="1"/>
  <c r="U792" i="1"/>
  <c r="U791" i="1"/>
  <c r="E791" i="1"/>
  <c r="C791" i="1"/>
  <c r="U790" i="1"/>
  <c r="U789" i="1"/>
  <c r="U788" i="1"/>
  <c r="E788" i="1"/>
  <c r="C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E776" i="1"/>
  <c r="C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U720" i="1"/>
  <c r="U719" i="1"/>
  <c r="U718" i="1"/>
  <c r="U717" i="1"/>
  <c r="U716" i="1"/>
  <c r="E716" i="1"/>
  <c r="C716" i="1"/>
  <c r="U715" i="1"/>
  <c r="U714" i="1"/>
  <c r="U713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E644" i="1"/>
  <c r="C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L631" i="1"/>
  <c r="K631" i="1"/>
  <c r="J631" i="1"/>
  <c r="I631" i="1"/>
  <c r="H631" i="1"/>
  <c r="G631" i="1"/>
  <c r="F631" i="1"/>
  <c r="U630" i="1"/>
  <c r="E630" i="1"/>
  <c r="C630" i="1"/>
  <c r="U629" i="1"/>
  <c r="U628" i="1"/>
  <c r="E628" i="1"/>
  <c r="C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E610" i="1"/>
  <c r="C610" i="1"/>
  <c r="U609" i="1"/>
  <c r="E609" i="1"/>
  <c r="C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E596" i="1"/>
  <c r="C596" i="1"/>
  <c r="U595" i="1"/>
  <c r="E595" i="1"/>
  <c r="C595" i="1"/>
  <c r="U594" i="1"/>
  <c r="U593" i="1"/>
  <c r="U592" i="1"/>
  <c r="U591" i="1"/>
  <c r="U590" i="1"/>
  <c r="E590" i="1"/>
  <c r="C590" i="1"/>
  <c r="U589" i="1"/>
  <c r="E589" i="1"/>
  <c r="C589" i="1"/>
  <c r="U588" i="1"/>
  <c r="U587" i="1"/>
  <c r="U586" i="1"/>
  <c r="U584" i="1"/>
  <c r="L583" i="1"/>
  <c r="K583" i="1"/>
  <c r="J583" i="1"/>
  <c r="I583" i="1"/>
  <c r="H583" i="1"/>
  <c r="G583" i="1"/>
  <c r="F583" i="1"/>
  <c r="U582" i="1"/>
  <c r="E582" i="1"/>
  <c r="C582" i="1"/>
  <c r="U581" i="1"/>
  <c r="U580" i="1"/>
  <c r="U579" i="1"/>
  <c r="U578" i="1"/>
  <c r="U577" i="1"/>
  <c r="U576" i="1"/>
  <c r="E576" i="1"/>
  <c r="C576" i="1"/>
  <c r="U575" i="1"/>
  <c r="U574" i="1"/>
  <c r="E574" i="1"/>
  <c r="C574" i="1"/>
  <c r="U573" i="1"/>
  <c r="U572" i="1"/>
  <c r="L571" i="1"/>
  <c r="K571" i="1"/>
  <c r="J571" i="1"/>
  <c r="I571" i="1"/>
  <c r="H571" i="1"/>
  <c r="G571" i="1"/>
  <c r="F571" i="1"/>
  <c r="U570" i="1"/>
  <c r="E570" i="1"/>
  <c r="C570" i="1"/>
  <c r="U569" i="1"/>
  <c r="E569" i="1"/>
  <c r="C569" i="1"/>
  <c r="U568" i="1"/>
  <c r="E568" i="1"/>
  <c r="C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E543" i="1"/>
  <c r="C543" i="1"/>
  <c r="U542" i="1"/>
  <c r="U541" i="1"/>
  <c r="E541" i="1"/>
  <c r="C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L514" i="1"/>
  <c r="K514" i="1"/>
  <c r="J514" i="1"/>
  <c r="I514" i="1"/>
  <c r="H514" i="1"/>
  <c r="G514" i="1"/>
  <c r="F514" i="1"/>
  <c r="U513" i="1"/>
  <c r="E513" i="1"/>
  <c r="C513" i="1"/>
  <c r="U512" i="1"/>
  <c r="U511" i="1"/>
  <c r="U510" i="1"/>
  <c r="U509" i="1"/>
  <c r="U508" i="1"/>
  <c r="U507" i="1"/>
  <c r="E507" i="1"/>
  <c r="C507" i="1"/>
  <c r="E506" i="1"/>
  <c r="C506" i="1"/>
  <c r="U505" i="1"/>
  <c r="E505" i="1"/>
  <c r="C505" i="1"/>
  <c r="U504" i="1"/>
  <c r="E504" i="1"/>
  <c r="C504" i="1"/>
  <c r="U503" i="1"/>
  <c r="E503" i="1"/>
  <c r="C503" i="1"/>
  <c r="U502" i="1"/>
  <c r="E502" i="1"/>
  <c r="C502" i="1"/>
  <c r="U501" i="1"/>
  <c r="U500" i="1"/>
  <c r="E500" i="1"/>
  <c r="C500" i="1"/>
  <c r="U499" i="1"/>
  <c r="U498" i="1"/>
  <c r="E498" i="1"/>
  <c r="C498" i="1"/>
  <c r="U497" i="1"/>
  <c r="E497" i="1"/>
  <c r="C497" i="1"/>
  <c r="U496" i="1"/>
  <c r="E496" i="1"/>
  <c r="C496" i="1"/>
  <c r="U495" i="1"/>
  <c r="E495" i="1"/>
  <c r="C495" i="1"/>
  <c r="U494" i="1"/>
  <c r="U493" i="1"/>
  <c r="E493" i="1"/>
  <c r="C493" i="1"/>
  <c r="U492" i="1"/>
  <c r="U491" i="1"/>
  <c r="E491" i="1"/>
  <c r="C491" i="1"/>
  <c r="U490" i="1"/>
  <c r="U489" i="1"/>
  <c r="E489" i="1"/>
  <c r="C489" i="1"/>
  <c r="U488" i="1"/>
  <c r="U487" i="1"/>
  <c r="L486" i="1"/>
  <c r="K486" i="1"/>
  <c r="J486" i="1"/>
  <c r="I486" i="1"/>
  <c r="I585" i="1" s="1"/>
  <c r="H486" i="1"/>
  <c r="G486" i="1"/>
  <c r="F486" i="1"/>
  <c r="U485" i="1"/>
  <c r="E485" i="1"/>
  <c r="C485" i="1"/>
  <c r="U484" i="1"/>
  <c r="U483" i="1"/>
  <c r="U482" i="1"/>
  <c r="U481" i="1"/>
  <c r="U480" i="1"/>
  <c r="U479" i="1"/>
  <c r="E479" i="1"/>
  <c r="C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E465" i="1"/>
  <c r="C465" i="1"/>
  <c r="U464" i="1"/>
  <c r="U463" i="1"/>
  <c r="U462" i="1"/>
  <c r="E462" i="1"/>
  <c r="C462" i="1"/>
  <c r="U461" i="1"/>
  <c r="E461" i="1"/>
  <c r="C461" i="1"/>
  <c r="U460" i="1"/>
  <c r="U459" i="1"/>
  <c r="U458" i="1"/>
  <c r="U457" i="1"/>
  <c r="U456" i="1"/>
  <c r="U455" i="1"/>
  <c r="U454" i="1"/>
  <c r="E454" i="1"/>
  <c r="C454" i="1"/>
  <c r="U453" i="1"/>
  <c r="U452" i="1"/>
  <c r="U451" i="1"/>
  <c r="U450" i="1"/>
  <c r="U449" i="1"/>
  <c r="U448" i="1"/>
  <c r="U447" i="1"/>
  <c r="U446" i="1"/>
  <c r="U445" i="1"/>
  <c r="U444" i="1"/>
  <c r="U442" i="1"/>
  <c r="U440" i="1"/>
  <c r="U439" i="1"/>
  <c r="L438" i="1"/>
  <c r="K438" i="1"/>
  <c r="J438" i="1"/>
  <c r="I438" i="1"/>
  <c r="H438" i="1"/>
  <c r="G438" i="1"/>
  <c r="F438" i="1"/>
  <c r="U437" i="1"/>
  <c r="E437" i="1"/>
  <c r="C437" i="1"/>
  <c r="U436" i="1"/>
  <c r="U435" i="1"/>
  <c r="E435" i="1"/>
  <c r="C435" i="1"/>
  <c r="U434" i="1"/>
  <c r="U433" i="1"/>
  <c r="E433" i="1"/>
  <c r="C433" i="1"/>
  <c r="U432" i="1"/>
  <c r="E432" i="1"/>
  <c r="C432" i="1"/>
  <c r="U431" i="1"/>
  <c r="U430" i="1"/>
  <c r="U429" i="1"/>
  <c r="E429" i="1"/>
  <c r="C429" i="1"/>
  <c r="U428" i="1"/>
  <c r="U427" i="1"/>
  <c r="U426" i="1"/>
  <c r="U425" i="1"/>
  <c r="U424" i="1"/>
  <c r="U423" i="1"/>
  <c r="U422" i="1"/>
  <c r="U421" i="1"/>
  <c r="U420" i="1"/>
  <c r="E420" i="1"/>
  <c r="C420" i="1"/>
  <c r="U419" i="1"/>
  <c r="E419" i="1"/>
  <c r="C419" i="1"/>
  <c r="U418" i="1"/>
  <c r="E418" i="1"/>
  <c r="C418" i="1"/>
  <c r="U417" i="1"/>
  <c r="E417" i="1"/>
  <c r="C417" i="1"/>
  <c r="U416" i="1"/>
  <c r="E416" i="1"/>
  <c r="C416" i="1"/>
  <c r="U415" i="1"/>
  <c r="U414" i="1"/>
  <c r="E414" i="1"/>
  <c r="C414" i="1"/>
  <c r="U413" i="1"/>
  <c r="E413" i="1"/>
  <c r="C413" i="1"/>
  <c r="U412" i="1"/>
  <c r="U411" i="1"/>
  <c r="L410" i="1"/>
  <c r="K410" i="1"/>
  <c r="J410" i="1"/>
  <c r="I410" i="1"/>
  <c r="H410" i="1"/>
  <c r="G410" i="1"/>
  <c r="F410" i="1"/>
  <c r="U409" i="1"/>
  <c r="E409" i="1"/>
  <c r="C409" i="1"/>
  <c r="U408" i="1"/>
  <c r="E408" i="1"/>
  <c r="C408" i="1"/>
  <c r="U407" i="1"/>
  <c r="E407" i="1"/>
  <c r="C407" i="1"/>
  <c r="U406" i="1"/>
  <c r="U405" i="1"/>
  <c r="E405" i="1"/>
  <c r="C405" i="1"/>
  <c r="U404" i="1"/>
  <c r="E404" i="1"/>
  <c r="C404" i="1"/>
  <c r="U403" i="1"/>
  <c r="E403" i="1"/>
  <c r="C403" i="1"/>
  <c r="U402" i="1"/>
  <c r="E402" i="1"/>
  <c r="C402" i="1"/>
  <c r="U401" i="1"/>
  <c r="E401" i="1"/>
  <c r="C401" i="1"/>
  <c r="U400" i="1"/>
  <c r="E400" i="1"/>
  <c r="C400" i="1"/>
  <c r="U399" i="1"/>
  <c r="E399" i="1"/>
  <c r="C399" i="1"/>
  <c r="U398" i="1"/>
  <c r="U397" i="1"/>
  <c r="E397" i="1"/>
  <c r="C397" i="1"/>
  <c r="U396" i="1"/>
  <c r="U395" i="1"/>
  <c r="E395" i="1"/>
  <c r="C395" i="1"/>
  <c r="U394" i="1"/>
  <c r="U393" i="1"/>
  <c r="U392" i="1"/>
  <c r="U391" i="1"/>
  <c r="U390" i="1"/>
  <c r="E390" i="1"/>
  <c r="C390" i="1"/>
  <c r="U389" i="1"/>
  <c r="E389" i="1"/>
  <c r="C389" i="1"/>
  <c r="U388" i="1"/>
  <c r="U387" i="1"/>
  <c r="U386" i="1"/>
  <c r="U385" i="1"/>
  <c r="U384" i="1"/>
  <c r="U383" i="1"/>
  <c r="E383" i="1"/>
  <c r="C383" i="1"/>
  <c r="U382" i="1"/>
  <c r="E382" i="1"/>
  <c r="C382" i="1"/>
  <c r="U381" i="1"/>
  <c r="E381" i="1"/>
  <c r="C381" i="1"/>
  <c r="U380" i="1"/>
  <c r="E380" i="1"/>
  <c r="C380" i="1"/>
  <c r="U379" i="1"/>
  <c r="E379" i="1"/>
  <c r="C379" i="1"/>
  <c r="U378" i="1"/>
  <c r="E378" i="1"/>
  <c r="C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L325" i="1"/>
  <c r="K325" i="1"/>
  <c r="J325" i="1"/>
  <c r="I325" i="1"/>
  <c r="H325" i="1"/>
  <c r="G325" i="1"/>
  <c r="F325" i="1"/>
  <c r="U324" i="1"/>
  <c r="E324" i="1"/>
  <c r="C324" i="1"/>
  <c r="U323" i="1"/>
  <c r="E323" i="1"/>
  <c r="C323" i="1"/>
  <c r="U322" i="1"/>
  <c r="E322" i="1"/>
  <c r="C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E309" i="1"/>
  <c r="C309" i="1"/>
  <c r="U308" i="1"/>
  <c r="E308" i="1"/>
  <c r="C308" i="1"/>
  <c r="U307" i="1"/>
  <c r="E307" i="1"/>
  <c r="C307" i="1"/>
  <c r="U306" i="1"/>
  <c r="E306" i="1"/>
  <c r="C306" i="1"/>
  <c r="U305" i="1"/>
  <c r="E305" i="1"/>
  <c r="C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E292" i="1"/>
  <c r="C292" i="1"/>
  <c r="U291" i="1"/>
  <c r="U290" i="1"/>
  <c r="U289" i="1"/>
  <c r="E289" i="1"/>
  <c r="C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E276" i="1"/>
  <c r="C276" i="1"/>
  <c r="U275" i="1"/>
  <c r="U274" i="1"/>
  <c r="E274" i="1"/>
  <c r="C274" i="1"/>
  <c r="U273" i="1"/>
  <c r="E273" i="1"/>
  <c r="C273" i="1"/>
  <c r="U272" i="1"/>
  <c r="U271" i="1"/>
  <c r="U270" i="1"/>
  <c r="U269" i="1"/>
  <c r="U268" i="1"/>
  <c r="U267" i="1"/>
  <c r="E267" i="1"/>
  <c r="C267" i="1"/>
  <c r="U266" i="1"/>
  <c r="E266" i="1"/>
  <c r="C266" i="1"/>
  <c r="U265" i="1"/>
  <c r="E265" i="1"/>
  <c r="C265" i="1"/>
  <c r="U264" i="1"/>
  <c r="U263" i="1"/>
  <c r="U262" i="1"/>
  <c r="U261" i="1"/>
  <c r="U260" i="1"/>
  <c r="U259" i="1"/>
  <c r="U258" i="1"/>
  <c r="U257" i="1"/>
  <c r="U256" i="1"/>
  <c r="E256" i="1"/>
  <c r="C256" i="1"/>
  <c r="U255" i="1"/>
  <c r="U254" i="1"/>
  <c r="U253" i="1"/>
  <c r="U252" i="1"/>
  <c r="U251" i="1"/>
  <c r="U250" i="1"/>
  <c r="U249" i="1"/>
  <c r="E249" i="1"/>
  <c r="C249" i="1"/>
  <c r="U248" i="1"/>
  <c r="U247" i="1"/>
  <c r="U246" i="1"/>
  <c r="U245" i="1"/>
  <c r="E245" i="1"/>
  <c r="C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L228" i="1"/>
  <c r="K228" i="1"/>
  <c r="J228" i="1"/>
  <c r="I228" i="1"/>
  <c r="H228" i="1"/>
  <c r="G228" i="1"/>
  <c r="F228" i="1"/>
  <c r="U227" i="1"/>
  <c r="E227" i="1"/>
  <c r="C227" i="1"/>
  <c r="U226" i="1"/>
  <c r="E226" i="1"/>
  <c r="C226" i="1"/>
  <c r="U225" i="1"/>
  <c r="U224" i="1"/>
  <c r="U223" i="1"/>
  <c r="U222" i="1"/>
  <c r="U221" i="1"/>
  <c r="E221" i="1"/>
  <c r="C221" i="1"/>
  <c r="U220" i="1"/>
  <c r="E220" i="1"/>
  <c r="C220" i="1"/>
  <c r="U219" i="1"/>
  <c r="U218" i="1"/>
  <c r="U217" i="1"/>
  <c r="U216" i="1"/>
  <c r="U215" i="1"/>
  <c r="L214" i="1"/>
  <c r="K214" i="1"/>
  <c r="J214" i="1"/>
  <c r="I214" i="1"/>
  <c r="H214" i="1"/>
  <c r="G214" i="1"/>
  <c r="F214" i="1"/>
  <c r="U213" i="1"/>
  <c r="E213" i="1"/>
  <c r="C213" i="1"/>
  <c r="U212" i="1"/>
  <c r="E212" i="1"/>
  <c r="C212" i="1"/>
  <c r="U211" i="1"/>
  <c r="E211" i="1"/>
  <c r="C211" i="1"/>
  <c r="U210" i="1"/>
  <c r="U209" i="1"/>
  <c r="E209" i="1"/>
  <c r="C209" i="1"/>
  <c r="U208" i="1"/>
  <c r="E208" i="1"/>
  <c r="C208" i="1"/>
  <c r="U207" i="1"/>
  <c r="U206" i="1"/>
  <c r="U205" i="1"/>
  <c r="U204" i="1"/>
  <c r="U203" i="1"/>
  <c r="L202" i="1"/>
  <c r="K202" i="1"/>
  <c r="J202" i="1"/>
  <c r="I202" i="1"/>
  <c r="H202" i="1"/>
  <c r="G202" i="1"/>
  <c r="F202" i="1"/>
  <c r="U201" i="1"/>
  <c r="E201" i="1"/>
  <c r="C201" i="1"/>
  <c r="U200" i="1"/>
  <c r="U199" i="1"/>
  <c r="U198" i="1"/>
  <c r="E198" i="1"/>
  <c r="C198" i="1"/>
  <c r="U197" i="1"/>
  <c r="U196" i="1"/>
  <c r="U195" i="1"/>
  <c r="U194" i="1"/>
  <c r="E194" i="1"/>
  <c r="C194" i="1"/>
  <c r="U193" i="1"/>
  <c r="E193" i="1"/>
  <c r="C193" i="1"/>
  <c r="U192" i="1"/>
  <c r="U191" i="1"/>
  <c r="U190" i="1"/>
  <c r="U189" i="1"/>
  <c r="L188" i="1"/>
  <c r="K188" i="1"/>
  <c r="J188" i="1"/>
  <c r="I188" i="1"/>
  <c r="I441" i="1" s="1"/>
  <c r="H188" i="1"/>
  <c r="G188" i="1"/>
  <c r="F188" i="1"/>
  <c r="U187" i="1"/>
  <c r="E187" i="1"/>
  <c r="C187" i="1"/>
  <c r="U186" i="1"/>
  <c r="E186" i="1"/>
  <c r="C186" i="1"/>
  <c r="U185" i="1"/>
  <c r="E185" i="1"/>
  <c r="C185" i="1"/>
  <c r="U184" i="1"/>
  <c r="U183" i="1"/>
  <c r="U182" i="1"/>
  <c r="U180" i="1"/>
  <c r="L178" i="1"/>
  <c r="K178" i="1"/>
  <c r="J178" i="1"/>
  <c r="I178" i="1"/>
  <c r="H178" i="1"/>
  <c r="G178" i="1"/>
  <c r="F178" i="1"/>
  <c r="U177" i="1"/>
  <c r="E177" i="1"/>
  <c r="C177" i="1"/>
  <c r="U176" i="1"/>
  <c r="E176" i="1"/>
  <c r="C176" i="1"/>
  <c r="U175" i="1"/>
  <c r="U174" i="1"/>
  <c r="U173" i="1"/>
  <c r="U172" i="1"/>
  <c r="U171" i="1"/>
  <c r="L170" i="1"/>
  <c r="K170" i="1"/>
  <c r="J170" i="1"/>
  <c r="I170" i="1"/>
  <c r="H170" i="1"/>
  <c r="G170" i="1"/>
  <c r="F170" i="1"/>
  <c r="U169" i="1"/>
  <c r="E169" i="1"/>
  <c r="C169" i="1"/>
  <c r="U168" i="1"/>
  <c r="E168" i="1"/>
  <c r="C168" i="1"/>
  <c r="U167" i="1"/>
  <c r="L166" i="1"/>
  <c r="K166" i="1"/>
  <c r="J166" i="1"/>
  <c r="I166" i="1"/>
  <c r="H166" i="1"/>
  <c r="G166" i="1"/>
  <c r="F166" i="1"/>
  <c r="U165" i="1"/>
  <c r="E165" i="1"/>
  <c r="C165" i="1"/>
  <c r="U164" i="1"/>
  <c r="E164" i="1"/>
  <c r="C164" i="1"/>
  <c r="U163" i="1"/>
  <c r="L162" i="1"/>
  <c r="K162" i="1"/>
  <c r="J162" i="1"/>
  <c r="I162" i="1"/>
  <c r="H162" i="1"/>
  <c r="G162" i="1"/>
  <c r="F162" i="1"/>
  <c r="U161" i="1"/>
  <c r="E161" i="1"/>
  <c r="C161" i="1"/>
  <c r="U160" i="1"/>
  <c r="E160" i="1"/>
  <c r="C160" i="1"/>
  <c r="U159" i="1"/>
  <c r="E159" i="1"/>
  <c r="C159" i="1"/>
  <c r="U158" i="1"/>
  <c r="E158" i="1"/>
  <c r="C158" i="1"/>
  <c r="U157" i="1"/>
  <c r="E157" i="1"/>
  <c r="C157" i="1"/>
  <c r="U156" i="1"/>
  <c r="U155" i="1"/>
  <c r="E155" i="1"/>
  <c r="C155" i="1"/>
  <c r="U154" i="1"/>
  <c r="L153" i="1"/>
  <c r="K153" i="1"/>
  <c r="J153" i="1"/>
  <c r="I153" i="1"/>
  <c r="H153" i="1"/>
  <c r="G153" i="1"/>
  <c r="F153" i="1"/>
  <c r="U152" i="1"/>
  <c r="E152" i="1"/>
  <c r="C152" i="1"/>
  <c r="U151" i="1"/>
  <c r="E151" i="1"/>
  <c r="C151" i="1"/>
  <c r="U150" i="1"/>
  <c r="E150" i="1"/>
  <c r="C150" i="1"/>
  <c r="U149" i="1"/>
  <c r="E149" i="1"/>
  <c r="C149" i="1"/>
  <c r="U148" i="1"/>
  <c r="E148" i="1"/>
  <c r="C148" i="1"/>
  <c r="U147" i="1"/>
  <c r="U146" i="1"/>
  <c r="U145" i="1"/>
  <c r="L143" i="1"/>
  <c r="K143" i="1"/>
  <c r="J143" i="1"/>
  <c r="I143" i="1"/>
  <c r="H143" i="1"/>
  <c r="G143" i="1"/>
  <c r="F143" i="1"/>
  <c r="U142" i="1"/>
  <c r="E142" i="1"/>
  <c r="C142" i="1"/>
  <c r="U141" i="1"/>
  <c r="E141" i="1"/>
  <c r="C141" i="1"/>
  <c r="U140" i="1"/>
  <c r="E140" i="1"/>
  <c r="C140" i="1"/>
  <c r="U139" i="1"/>
  <c r="E139" i="1"/>
  <c r="C139" i="1"/>
  <c r="U138" i="1"/>
  <c r="U137" i="1"/>
  <c r="U136" i="1"/>
  <c r="E136" i="1"/>
  <c r="C136" i="1"/>
  <c r="U135" i="1"/>
  <c r="E135" i="1"/>
  <c r="C135" i="1"/>
  <c r="U134" i="1"/>
  <c r="E134" i="1"/>
  <c r="C134" i="1"/>
  <c r="U133" i="1"/>
  <c r="U132" i="1"/>
  <c r="U131" i="1"/>
  <c r="U130" i="1"/>
  <c r="U129" i="1"/>
  <c r="L128" i="1"/>
  <c r="K128" i="1"/>
  <c r="J128" i="1"/>
  <c r="I128" i="1"/>
  <c r="H128" i="1"/>
  <c r="G128" i="1"/>
  <c r="F128" i="1"/>
  <c r="U127" i="1"/>
  <c r="E127" i="1"/>
  <c r="C127" i="1"/>
  <c r="U126" i="1"/>
  <c r="E126" i="1"/>
  <c r="C126" i="1"/>
  <c r="U125" i="1"/>
  <c r="E125" i="1"/>
  <c r="C125" i="1"/>
  <c r="U124" i="1"/>
  <c r="E124" i="1"/>
  <c r="C124" i="1"/>
  <c r="U123" i="1"/>
  <c r="E123" i="1"/>
  <c r="C123" i="1"/>
  <c r="U122" i="1"/>
  <c r="U121" i="1"/>
  <c r="U120" i="1"/>
  <c r="U119" i="1"/>
  <c r="U118" i="1"/>
  <c r="L117" i="1"/>
  <c r="K117" i="1"/>
  <c r="J117" i="1"/>
  <c r="I117" i="1"/>
  <c r="H117" i="1"/>
  <c r="G117" i="1"/>
  <c r="F117" i="1"/>
  <c r="U116" i="1"/>
  <c r="E116" i="1"/>
  <c r="C116" i="1"/>
  <c r="U115" i="1"/>
  <c r="E115" i="1"/>
  <c r="C115" i="1"/>
  <c r="U114" i="1"/>
  <c r="E114" i="1"/>
  <c r="C114" i="1"/>
  <c r="U113" i="1"/>
  <c r="E113" i="1"/>
  <c r="C113" i="1"/>
  <c r="U112" i="1"/>
  <c r="U111" i="1"/>
  <c r="U110" i="1"/>
  <c r="E110" i="1"/>
  <c r="C110" i="1"/>
  <c r="U109" i="1"/>
  <c r="U108" i="1"/>
  <c r="L107" i="1"/>
  <c r="K107" i="1"/>
  <c r="J107" i="1"/>
  <c r="I107" i="1"/>
  <c r="H107" i="1"/>
  <c r="G107" i="1"/>
  <c r="F107" i="1"/>
  <c r="U106" i="1"/>
  <c r="E106" i="1"/>
  <c r="C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E93" i="1"/>
  <c r="C93" i="1"/>
  <c r="U92" i="1"/>
  <c r="E92" i="1"/>
  <c r="C92" i="1"/>
  <c r="U91" i="1"/>
  <c r="E91" i="1"/>
  <c r="C91" i="1"/>
  <c r="U90" i="1"/>
  <c r="E90" i="1"/>
  <c r="C90" i="1"/>
  <c r="U89" i="1"/>
  <c r="E89" i="1"/>
  <c r="C89" i="1"/>
  <c r="U88" i="1"/>
  <c r="E88" i="1"/>
  <c r="C88" i="1"/>
  <c r="U87" i="1"/>
  <c r="E87" i="1"/>
  <c r="C87" i="1"/>
  <c r="U86" i="1"/>
  <c r="E86" i="1"/>
  <c r="C86" i="1"/>
  <c r="U85" i="1"/>
  <c r="E85" i="1"/>
  <c r="C85" i="1"/>
  <c r="U84" i="1"/>
  <c r="U83" i="1"/>
  <c r="U82" i="1"/>
  <c r="U81" i="1"/>
  <c r="U80" i="1"/>
  <c r="U79" i="1"/>
  <c r="U78" i="1"/>
  <c r="U77" i="1"/>
  <c r="U76" i="1"/>
  <c r="E76" i="1"/>
  <c r="C76" i="1"/>
  <c r="U75" i="1"/>
  <c r="E75" i="1"/>
  <c r="C75" i="1"/>
  <c r="U74" i="1"/>
  <c r="E74" i="1"/>
  <c r="C74" i="1"/>
  <c r="U73" i="1"/>
  <c r="U72" i="1"/>
  <c r="U71" i="1"/>
  <c r="U70" i="1"/>
  <c r="U69" i="1"/>
  <c r="U68" i="1"/>
  <c r="U67" i="1"/>
  <c r="U66" i="1"/>
  <c r="U65" i="1"/>
  <c r="E65" i="1"/>
  <c r="C65" i="1"/>
  <c r="U64" i="1"/>
  <c r="E64" i="1"/>
  <c r="C64" i="1"/>
  <c r="U63" i="1"/>
  <c r="E63" i="1"/>
  <c r="C63" i="1"/>
  <c r="U62" i="1"/>
  <c r="E62" i="1"/>
  <c r="C62" i="1"/>
  <c r="U61" i="1"/>
  <c r="E61" i="1"/>
  <c r="C61" i="1"/>
  <c r="U60" i="1"/>
  <c r="E60" i="1"/>
  <c r="C60" i="1"/>
  <c r="U59" i="1"/>
  <c r="E59" i="1"/>
  <c r="C59" i="1"/>
  <c r="U58" i="1"/>
  <c r="U57" i="1"/>
  <c r="U56" i="1"/>
  <c r="U55" i="1"/>
  <c r="U54" i="1"/>
  <c r="U53" i="1"/>
  <c r="U52" i="1"/>
  <c r="U51" i="1"/>
  <c r="U50" i="1"/>
  <c r="U49" i="1"/>
  <c r="L48" i="1"/>
  <c r="K48" i="1"/>
  <c r="J48" i="1"/>
  <c r="I48" i="1"/>
  <c r="H48" i="1"/>
  <c r="G48" i="1"/>
  <c r="F48" i="1"/>
  <c r="U47" i="1"/>
  <c r="E47" i="1"/>
  <c r="C47" i="1"/>
  <c r="U46" i="1"/>
  <c r="E46" i="1"/>
  <c r="C46" i="1"/>
  <c r="U45" i="1"/>
  <c r="E45" i="1"/>
  <c r="C45" i="1"/>
  <c r="U44" i="1"/>
  <c r="E44" i="1"/>
  <c r="C44" i="1"/>
  <c r="U43" i="1"/>
  <c r="L42" i="1"/>
  <c r="K42" i="1"/>
  <c r="J42" i="1"/>
  <c r="I42" i="1"/>
  <c r="H42" i="1"/>
  <c r="G42" i="1"/>
  <c r="F42" i="1"/>
  <c r="U41" i="1"/>
  <c r="E41" i="1"/>
  <c r="C41" i="1"/>
  <c r="U40" i="1"/>
  <c r="U39" i="1"/>
  <c r="U38" i="1"/>
  <c r="U37" i="1"/>
  <c r="U36" i="1"/>
  <c r="U35" i="1"/>
  <c r="E35" i="1"/>
  <c r="C35" i="1"/>
  <c r="U34" i="1"/>
  <c r="E34" i="1"/>
  <c r="C34" i="1"/>
  <c r="U33" i="1"/>
  <c r="E33" i="1"/>
  <c r="C33" i="1"/>
  <c r="U32" i="1"/>
  <c r="U31" i="1"/>
  <c r="U30" i="1"/>
  <c r="U29" i="1"/>
  <c r="E29" i="1"/>
  <c r="C29" i="1"/>
  <c r="U28" i="1"/>
  <c r="E28" i="1"/>
  <c r="C28" i="1"/>
  <c r="U27" i="1"/>
  <c r="U26" i="1"/>
  <c r="U25" i="1"/>
  <c r="U24" i="1"/>
  <c r="U23" i="1"/>
  <c r="U22" i="1"/>
  <c r="U21" i="1"/>
  <c r="U20" i="1"/>
  <c r="U19" i="1"/>
  <c r="U18" i="1"/>
  <c r="U17" i="1"/>
  <c r="U16" i="1"/>
  <c r="L15" i="1"/>
  <c r="K15" i="1"/>
  <c r="J15" i="1"/>
  <c r="I15" i="1"/>
  <c r="I144" i="1" s="1"/>
  <c r="H15" i="1"/>
  <c r="G15" i="1"/>
  <c r="F15" i="1"/>
  <c r="U14" i="1"/>
  <c r="E14" i="1"/>
  <c r="C14" i="1"/>
  <c r="U13" i="1"/>
  <c r="E13" i="1"/>
  <c r="C13" i="1"/>
  <c r="U12" i="1"/>
  <c r="E12" i="1"/>
  <c r="C12" i="1"/>
  <c r="U11" i="1"/>
  <c r="O4" i="1"/>
  <c r="B4" i="1"/>
  <c r="B3" i="1"/>
  <c r="O2" i="1"/>
  <c r="B2" i="1"/>
  <c r="U1316" i="1" l="1"/>
  <c r="U1312" i="1"/>
  <c r="U1193" i="1"/>
  <c r="U1153" i="1"/>
  <c r="U1083" i="1"/>
  <c r="U995" i="1"/>
  <c r="U815" i="1"/>
  <c r="J1302" i="1"/>
  <c r="H1302" i="1"/>
  <c r="L1302" i="1"/>
  <c r="U631" i="1"/>
  <c r="G585" i="1"/>
  <c r="K585" i="1"/>
  <c r="G441" i="1"/>
  <c r="K441" i="1"/>
  <c r="H179" i="1"/>
  <c r="L179" i="1"/>
  <c r="J179" i="1"/>
  <c r="U153" i="1"/>
  <c r="U128" i="1"/>
  <c r="U48" i="1"/>
  <c r="G144" i="1"/>
  <c r="K144" i="1"/>
  <c r="U42" i="1"/>
  <c r="U107" i="1"/>
  <c r="G179" i="1"/>
  <c r="U202" i="1"/>
  <c r="U926" i="1"/>
  <c r="U1294" i="1"/>
  <c r="G181" i="1"/>
  <c r="G443" i="1" s="1"/>
  <c r="U166" i="1"/>
  <c r="K179" i="1"/>
  <c r="U410" i="1"/>
  <c r="F144" i="1"/>
  <c r="H144" i="1"/>
  <c r="J144" i="1"/>
  <c r="L144" i="1"/>
  <c r="L181" i="1" s="1"/>
  <c r="U117" i="1"/>
  <c r="U143" i="1"/>
  <c r="U162" i="1"/>
  <c r="U170" i="1"/>
  <c r="U178" i="1"/>
  <c r="U188" i="1"/>
  <c r="H441" i="1"/>
  <c r="J441" i="1"/>
  <c r="L441" i="1"/>
  <c r="U214" i="1"/>
  <c r="U228" i="1"/>
  <c r="U325" i="1"/>
  <c r="U438" i="1"/>
  <c r="F585" i="1"/>
  <c r="H585" i="1"/>
  <c r="J585" i="1"/>
  <c r="L585" i="1"/>
  <c r="U514" i="1"/>
  <c r="U571" i="1"/>
  <c r="U583" i="1"/>
  <c r="G1302" i="1"/>
  <c r="I1302" i="1"/>
  <c r="I1304" i="1" s="1"/>
  <c r="K1302" i="1"/>
  <c r="U798" i="1"/>
  <c r="U862" i="1"/>
  <c r="U952" i="1"/>
  <c r="U1052" i="1"/>
  <c r="U1108" i="1"/>
  <c r="U1159" i="1"/>
  <c r="U1291" i="1"/>
  <c r="U1300" i="1"/>
  <c r="I179" i="1"/>
  <c r="I181" i="1" s="1"/>
  <c r="I443" i="1" s="1"/>
  <c r="F441" i="1"/>
  <c r="U15" i="1"/>
  <c r="F179" i="1"/>
  <c r="F1302" i="1"/>
  <c r="U486" i="1"/>
  <c r="J181" i="1" l="1"/>
  <c r="L1304" i="1"/>
  <c r="J1304" i="1"/>
  <c r="H1304" i="1"/>
  <c r="U1302" i="1"/>
  <c r="I1306" i="1"/>
  <c r="K1304" i="1"/>
  <c r="G1304" i="1"/>
  <c r="G1306" i="1" s="1"/>
  <c r="U585" i="1"/>
  <c r="U441" i="1"/>
  <c r="J443" i="1"/>
  <c r="H181" i="1"/>
  <c r="H443" i="1" s="1"/>
  <c r="U179" i="1"/>
  <c r="K181" i="1"/>
  <c r="K443" i="1" s="1"/>
  <c r="U144" i="1"/>
  <c r="L443" i="1"/>
  <c r="L1306" i="1" s="1"/>
  <c r="F1304" i="1"/>
  <c r="F181" i="1"/>
  <c r="J1306" i="1" l="1"/>
  <c r="H1306" i="1"/>
  <c r="U1304" i="1"/>
  <c r="K1306" i="1"/>
  <c r="F443" i="1"/>
  <c r="U181" i="1"/>
  <c r="F1306" i="1" l="1"/>
  <c r="U1306" i="1" s="1"/>
  <c r="U443" i="1"/>
</calcChain>
</file>

<file path=xl/sharedStrings.xml><?xml version="1.0" encoding="utf-8"?>
<sst xmlns="http://schemas.openxmlformats.org/spreadsheetml/2006/main" count="3736" uniqueCount="1373">
  <si>
    <t>Boy Scouts of America</t>
  </si>
  <si>
    <t>Current Period</t>
  </si>
  <si>
    <t>Year to Date</t>
  </si>
  <si>
    <t>Current Year</t>
  </si>
  <si>
    <t>Budget</t>
  </si>
  <si>
    <t>Actual</t>
  </si>
  <si>
    <t>Last Year</t>
  </si>
  <si>
    <t>Direct Support</t>
  </si>
  <si>
    <t>Indirect Support</t>
  </si>
  <si>
    <t>Revenue</t>
  </si>
  <si>
    <t>Expenses</t>
  </si>
  <si>
    <t>Adjustments to Net Assets</t>
  </si>
  <si>
    <t>%,LBUDGET,UPOSTED_TOTAL_AMT,SPER</t>
  </si>
  <si>
    <t>%,LBUDGET,UPOSTED_TOTAL_AMT,SYTD</t>
  </si>
  <si>
    <t>%,LBUDGET,UPOSTED_TOTAL_AMT,SALLYEAR</t>
  </si>
  <si>
    <t>3605</t>
  </si>
  <si>
    <t>Reclass-Friends of Scouting</t>
  </si>
  <si>
    <t>3606</t>
  </si>
  <si>
    <t>Reclass- Direct Mail</t>
  </si>
  <si>
    <t>3607</t>
  </si>
  <si>
    <t>Reclass-Project Sales</t>
  </si>
  <si>
    <t>3615</t>
  </si>
  <si>
    <t>Reclass-Special Event</t>
  </si>
  <si>
    <t>3620</t>
  </si>
  <si>
    <t>3625</t>
  </si>
  <si>
    <t>Reclass-Foundations &amp; Trusts</t>
  </si>
  <si>
    <t>3630</t>
  </si>
  <si>
    <t>Reclass-Other Direct Income</t>
  </si>
  <si>
    <t>3635</t>
  </si>
  <si>
    <t>Reclass-Associated Orgs</t>
  </si>
  <si>
    <t>3640</t>
  </si>
  <si>
    <t>3641</t>
  </si>
  <si>
    <t>3645</t>
  </si>
  <si>
    <t>Reclass-Unassociated Orgs</t>
  </si>
  <si>
    <t>3650</t>
  </si>
  <si>
    <t>3655</t>
  </si>
  <si>
    <t>Reclass-Govt Fees&amp;Grants</t>
  </si>
  <si>
    <t>3660</t>
  </si>
  <si>
    <t>Reclass-Investment Revenues</t>
  </si>
  <si>
    <t>3665</t>
  </si>
  <si>
    <t>Reclass-Gains or Losses</t>
  </si>
  <si>
    <t>4001</t>
  </si>
  <si>
    <t>Contributions-FOS</t>
  </si>
  <si>
    <t>4002</t>
  </si>
  <si>
    <t>Contributions-FOS-Prior Years</t>
  </si>
  <si>
    <t>4010</t>
  </si>
  <si>
    <t>Contributions-Direct Mail</t>
  </si>
  <si>
    <t>4018</t>
  </si>
  <si>
    <t>4054</t>
  </si>
  <si>
    <t>Accretion of Disc FV - FOS</t>
  </si>
  <si>
    <t>4067</t>
  </si>
  <si>
    <t>4069</t>
  </si>
  <si>
    <t>Account</t>
  </si>
  <si>
    <t>Project</t>
  </si>
  <si>
    <t>Total Direct Mail</t>
  </si>
  <si>
    <t>Total Friends of Scouting</t>
  </si>
  <si>
    <t>%,FFUND_CODE,V1,FCLASS_FLD,TLC_CLASSES,NUR_CLASS</t>
  </si>
  <si>
    <t>%,AFT,FPROJECT_ID</t>
  </si>
  <si>
    <t>%,ATT,FDESCR</t>
  </si>
  <si>
    <t>%,R,FACCOUNT,V4001,FPROJECT_ID,X,_</t>
  </si>
  <si>
    <t>%,R,FACCOUNT,V4010,FPROJECT_ID,X,_</t>
  </si>
  <si>
    <t>%,R,FACCOUNT,V4018,FPROJECT_ID,X,_</t>
  </si>
  <si>
    <t>%,R,FACCOUNT,V4002,FPROJECT_ID,X,_</t>
  </si>
  <si>
    <t>%,R,FACCOUNT,V4054,FPROJECT_ID,X,_</t>
  </si>
  <si>
    <t>%,R,FACCOUNT,V4067,FPROJECT_ID,X,_</t>
  </si>
  <si>
    <t>%,R,FACCOUNT,V4069,FPROJECT_ID,X,_</t>
  </si>
  <si>
    <t>%,R,FACCOUNT,V3605,FPROJECT_ID,X,_</t>
  </si>
  <si>
    <t>%,R,FACCOUNT,V3606,FPROJECT_ID,X,_</t>
  </si>
  <si>
    <t>4201</t>
  </si>
  <si>
    <t>Contributions-SE-Sponsorships</t>
  </si>
  <si>
    <t>4202</t>
  </si>
  <si>
    <t>Contributions-SE-Participants</t>
  </si>
  <si>
    <t>4203</t>
  </si>
  <si>
    <t>4204</t>
  </si>
  <si>
    <t>Contributions-SE-Advertising</t>
  </si>
  <si>
    <t>4205</t>
  </si>
  <si>
    <t>Contributions-SE-Concessions</t>
  </si>
  <si>
    <t>4209</t>
  </si>
  <si>
    <t>Contributions-SE-Resale Items</t>
  </si>
  <si>
    <t>4231</t>
  </si>
  <si>
    <t>Contributions-SE-Other</t>
  </si>
  <si>
    <t>4249</t>
  </si>
  <si>
    <t>4250</t>
  </si>
  <si>
    <t>Fee Income</t>
  </si>
  <si>
    <t>4251</t>
  </si>
  <si>
    <t>Cost-DB-SE-Meals</t>
  </si>
  <si>
    <t>4252</t>
  </si>
  <si>
    <t>Cost-DB-SE-Facilities Rental</t>
  </si>
  <si>
    <t>4253</t>
  </si>
  <si>
    <t>Cost-DB-SE-Speakers' Fees</t>
  </si>
  <si>
    <t>4254</t>
  </si>
  <si>
    <t>Cost-DB-SE-Entertainment</t>
  </si>
  <si>
    <t>4255</t>
  </si>
  <si>
    <t>Cost-DB-SE-Recognitions</t>
  </si>
  <si>
    <t>4256</t>
  </si>
  <si>
    <t>Cost-DB-SE-Commissions Paid</t>
  </si>
  <si>
    <t>4257</t>
  </si>
  <si>
    <t>4258</t>
  </si>
  <si>
    <t>4261</t>
  </si>
  <si>
    <t>Cost-DB-SE-Services for Resale</t>
  </si>
  <si>
    <t>4271</t>
  </si>
  <si>
    <t>Cost-DB-SE-Other</t>
  </si>
  <si>
    <t>%,R,FACCOUNT,V4201,FPROJECT_ID,X,_</t>
  </si>
  <si>
    <t>%,R,FACCOUNT,V4202,FPROJECT_ID,X,_</t>
  </si>
  <si>
    <t>%,R,FACCOUNT,V4203,FPROJECT_ID,X,_</t>
  </si>
  <si>
    <t>%,R,FACCOUNT,V4204,FPROJECT_ID,X,_</t>
  </si>
  <si>
    <t>%,R,FACCOUNT,V4205,FPROJECT_ID,X,_</t>
  </si>
  <si>
    <t>%,R,FACCOUNT,V4209,FPROJECT_ID,X,_</t>
  </si>
  <si>
    <t>%,R,FACCOUNT,V4231,FPROJECT_ID,X,_</t>
  </si>
  <si>
    <t>%,R,FACCOUNT,V4250,FPROJECT_ID,X,_</t>
  </si>
  <si>
    <t>%,R,FACCOUNT,V4251,FPROJECT_ID,X,_</t>
  </si>
  <si>
    <t>%,R,FACCOUNT,V4252,FPROJECT_ID,X,_</t>
  </si>
  <si>
    <t>%,R,FACCOUNT,V4253,FPROJECT_ID,X,_</t>
  </si>
  <si>
    <t>%,R,FACCOUNT,V4254,FPROJECT_ID,X,_</t>
  </si>
  <si>
    <t>%,R,FACCOUNT,V4255,FPROJECT_ID,X,_</t>
  </si>
  <si>
    <t>%,R,FACCOUNT,V4256,FPROJECT_ID,X,_</t>
  </si>
  <si>
    <t>%,R,FACCOUNT,V4257,FPROJECT_ID,X,_</t>
  </si>
  <si>
    <t>%,R,FACCOUNT,V4258,FPROJECT_ID,X,_</t>
  </si>
  <si>
    <t>%,R,FACCOUNT,V4261,FPROJECT_ID,X,_</t>
  </si>
  <si>
    <t>%,R,FACCOUNT,V4271,FPROJECT_ID,X,_</t>
  </si>
  <si>
    <t>%,R,FACCOUNT,V3607,FPROJECT_ID,X,_</t>
  </si>
  <si>
    <t>Total Special Events</t>
  </si>
  <si>
    <t>4071</t>
  </si>
  <si>
    <t>Contributions-Project Sales</t>
  </si>
  <si>
    <t>4072</t>
  </si>
  <si>
    <t>Contributions-Project Sales-PY</t>
  </si>
  <si>
    <t>4089</t>
  </si>
  <si>
    <t>%,R,FACCOUNT,V3615,FPROJECT_ID,X,_</t>
  </si>
  <si>
    <t>Direct Mail Campaigns</t>
  </si>
  <si>
    <t>Project Sales</t>
  </si>
  <si>
    <t xml:space="preserve">Special Events </t>
  </si>
  <si>
    <t>%,R,FACCOUNT,V4072,FPROJECT_ID,X,_</t>
  </si>
  <si>
    <t>%,R,FACCOUNT,V4089,FPROJECT_ID,X,_</t>
  </si>
  <si>
    <t>4301</t>
  </si>
  <si>
    <t>4353</t>
  </si>
  <si>
    <t>4354</t>
  </si>
  <si>
    <t>4369</t>
  </si>
  <si>
    <t>%,R,FACCOUNT,V4301,FPROJECT_ID,X,_</t>
  </si>
  <si>
    <t>%,R,FACCOUNT,V3620,FPROJECT_ID,X,_</t>
  </si>
  <si>
    <t>%,R,FACCOUNT,V4353,FPROJECT_ID,X,_</t>
  </si>
  <si>
    <t>%,R,FACCOUNT,V4354,FPROJECT_ID,X,_</t>
  </si>
  <si>
    <t>%,R,FACCOUNT,V4369,FPROJECT_ID,X,_</t>
  </si>
  <si>
    <t>4401</t>
  </si>
  <si>
    <t>Contribution-Found &amp; Trusts</t>
  </si>
  <si>
    <t>4453</t>
  </si>
  <si>
    <t>4454</t>
  </si>
  <si>
    <t>4469</t>
  </si>
  <si>
    <t>%,R,FACCOUNT,V4401,FPROJECT_ID,X,_</t>
  </si>
  <si>
    <t>%,R,FACCOUNT,V3625,FPROJECT_ID,X,_</t>
  </si>
  <si>
    <t>%,R,FACCOUNT,V4453,FPROJECT_ID,X,_</t>
  </si>
  <si>
    <t>%,R,FACCOUNT,V4454,FPROJECT_ID,X,_</t>
  </si>
  <si>
    <t>%,R,FACCOUNT,V4469,FPROJECT_ID,X,_</t>
  </si>
  <si>
    <t>4501</t>
  </si>
  <si>
    <t>Contributions-Other Direct</t>
  </si>
  <si>
    <t>4531</t>
  </si>
  <si>
    <t>4551</t>
  </si>
  <si>
    <t>Contributions-Learn for Life</t>
  </si>
  <si>
    <t>4553</t>
  </si>
  <si>
    <t>4554</t>
  </si>
  <si>
    <t>4569</t>
  </si>
  <si>
    <t>%,R,FACCOUNT,V4501,FPROJECT_ID,X,_</t>
  </si>
  <si>
    <t>%,R,FACCOUNT,V4531,FPROJECT_ID,X,_</t>
  </si>
  <si>
    <t>%,R,FACCOUNT,V4551,FPROJECT_ID,X,_</t>
  </si>
  <si>
    <t>%,R,FACCOUNT,V3630,FPROJECT_ID,X,_</t>
  </si>
  <si>
    <t>%,R,FACCOUNT,V4553,FPROJECT_ID,X,_</t>
  </si>
  <si>
    <t>%,R,FACCOUNT,V4554,FPROJECT_ID,X,_</t>
  </si>
  <si>
    <t>%,R,FACCOUNT,V4569,FPROJECT_ID,X,_</t>
  </si>
  <si>
    <t>Total Other Direct Contributions</t>
  </si>
  <si>
    <t>Other Direct Contributions</t>
  </si>
  <si>
    <t xml:space="preserve">              TOTAL DIRECT SUPPORT</t>
  </si>
  <si>
    <t>Associated Organizations</t>
  </si>
  <si>
    <t>4601</t>
  </si>
  <si>
    <t>Contributions-OA</t>
  </si>
  <si>
    <t>4602</t>
  </si>
  <si>
    <t>Contributions-National Council</t>
  </si>
  <si>
    <t>4603</t>
  </si>
  <si>
    <t>4604</t>
  </si>
  <si>
    <t>Contributions-LFL Foundation</t>
  </si>
  <si>
    <t>%,R,FACCOUNT,V4601,FPROJECT_ID,X,_</t>
  </si>
  <si>
    <t>%,R,FACCOUNT,V4602,FPROJECT_ID,X,_</t>
  </si>
  <si>
    <t>%,R,FACCOUNT,V4603,FPROJECT_ID,X,_</t>
  </si>
  <si>
    <t>%,R,FACCOUNT,V4604,FPROJECT_ID,X,_</t>
  </si>
  <si>
    <t>%,R,FACCOUNT,V3635,FPROJECT_ID,X,_</t>
  </si>
  <si>
    <t>United Way</t>
  </si>
  <si>
    <t>4701</t>
  </si>
  <si>
    <t>4702</t>
  </si>
  <si>
    <t>Contributions-United Way-DDesg</t>
  </si>
  <si>
    <t>4768</t>
  </si>
  <si>
    <t>4769</t>
  </si>
  <si>
    <t>%,R,FACCOUNT,V4701,FPROJECT_ID,X,_</t>
  </si>
  <si>
    <t>%,R,FACCOUNT,V4702,FPROJECT_ID,X,_</t>
  </si>
  <si>
    <t>%,R,FACCOUNT,V3640,FPROJECT_ID,X,_</t>
  </si>
  <si>
    <t>%,R,FACCOUNT,V3641,FPROJECT_ID,X,_</t>
  </si>
  <si>
    <t>%,R,FACCOUNT,V4768,FPROJECT_ID,X,_</t>
  </si>
  <si>
    <t>%,R,FACCOUNT,V4769,FPROJECT_ID,X,_</t>
  </si>
  <si>
    <t>Total United Way</t>
  </si>
  <si>
    <t>Unassociated Organizations</t>
  </si>
  <si>
    <t>4801</t>
  </si>
  <si>
    <t>Contributions-Unassociated Org</t>
  </si>
  <si>
    <t>4901</t>
  </si>
  <si>
    <t>Contributions-Other Indirect</t>
  </si>
  <si>
    <t>5001</t>
  </si>
  <si>
    <t>Government Grants/Fees</t>
  </si>
  <si>
    <t>6301</t>
  </si>
  <si>
    <t>Sale of Goods-Non taxable</t>
  </si>
  <si>
    <t>6302</t>
  </si>
  <si>
    <t>Sale of Goods-Taxable</t>
  </si>
  <si>
    <t>6351</t>
  </si>
  <si>
    <t>Cost of Goods Sold-Supplies</t>
  </si>
  <si>
    <t>6401</t>
  </si>
  <si>
    <t>Product Sales</t>
  </si>
  <si>
    <t>6451</t>
  </si>
  <si>
    <t>Cost of Products Sold</t>
  </si>
  <si>
    <t>6471</t>
  </si>
  <si>
    <t>Unit Commissions Paid</t>
  </si>
  <si>
    <t>6501</t>
  </si>
  <si>
    <t>Investment Income</t>
  </si>
  <si>
    <t>6502</t>
  </si>
  <si>
    <t>Investment Income-Capital Fund</t>
  </si>
  <si>
    <t>6503</t>
  </si>
  <si>
    <t>6531</t>
  </si>
  <si>
    <t>Investment Income-Royalties</t>
  </si>
  <si>
    <t>6601</t>
  </si>
  <si>
    <t>Gain/Loss on Investments</t>
  </si>
  <si>
    <t>6631</t>
  </si>
  <si>
    <t>Gain/Loss-Currency Transact</t>
  </si>
  <si>
    <t>6651</t>
  </si>
  <si>
    <t>Unrealized Gains</t>
  </si>
  <si>
    <t>Other Indirect Contributions</t>
  </si>
  <si>
    <t xml:space="preserve">              TOTAL INDIRECT SUPPORT</t>
  </si>
  <si>
    <t>Total Other Indirect Contributions</t>
  </si>
  <si>
    <t>%,R,FACCOUNT,V4801,FPROJECT_ID,X,_</t>
  </si>
  <si>
    <t>%,R,FACCOUNT,V3650,FPROJECT_ID,X,_</t>
  </si>
  <si>
    <t>%,R,FACCOUNT,V3645,FPROJECT_ID,X,_</t>
  </si>
  <si>
    <t>%,R,FACCOUNT,V4901,FPROJECT_ID,X,_</t>
  </si>
  <si>
    <t>%,R,FACCOUNT,V5001,FPROJECT_ID,X,_</t>
  </si>
  <si>
    <t>%,R,FACCOUNT,V3655,FPROJECT_ID,X,_</t>
  </si>
  <si>
    <t>%,R,FACCOUNT,V4071,FPROJECT_ID,X,_</t>
  </si>
  <si>
    <t>%,R,FACCOUNT,V4249,FPROJECT_ID,X,_</t>
  </si>
  <si>
    <t>TOTAL SUPPORT</t>
  </si>
  <si>
    <t>Sale of Supplies</t>
  </si>
  <si>
    <t>%,R,FACCOUNT,V6301,FPROJECT_ID,X,_</t>
  </si>
  <si>
    <t>%,R,FACCOUNT,V6351,FPROJECT_ID,X,_</t>
  </si>
  <si>
    <t>Sale of Supplies Net of Costs</t>
  </si>
  <si>
    <t>Gain or (Loss) on Investments</t>
  </si>
  <si>
    <t>%,R,FACCOUNT,V6501,FPROJECT_ID,X,_</t>
  </si>
  <si>
    <t>%,R,FACCOUNT,V6502,FPROJECT_ID,X,_</t>
  </si>
  <si>
    <t>%,R,FACCOUNT,V6503,FPROJECT_ID,X,_</t>
  </si>
  <si>
    <t>%,R,FACCOUNT,V6531,FPROJECT_ID,X,_</t>
  </si>
  <si>
    <t>%,R,FACCOUNT,V3660,FPROJECT_ID,X,_</t>
  </si>
  <si>
    <t>%,R,FACCOUNT,V6601,FPROJECT_ID,X,_</t>
  </si>
  <si>
    <t>%,R,FACCOUNT,V6631,FPROJECT_ID,X,_</t>
  </si>
  <si>
    <t>%,R,FACCOUNT,V6651,FPROJECT_ID,X,_</t>
  </si>
  <si>
    <t>%,R,FACCOUNT,V3665,FPROJECT_ID,X,_</t>
  </si>
  <si>
    <t>Camping Revenue</t>
  </si>
  <si>
    <t>6701</t>
  </si>
  <si>
    <t>Camp-Fees</t>
  </si>
  <si>
    <t>6702</t>
  </si>
  <si>
    <t>Camp-Rental Revenues</t>
  </si>
  <si>
    <t>6703</t>
  </si>
  <si>
    <t>Camp-Sale of Meals</t>
  </si>
  <si>
    <t>6704</t>
  </si>
  <si>
    <t>Camp-Program Fees</t>
  </si>
  <si>
    <t>6705</t>
  </si>
  <si>
    <t>Camp-Food and Commissary Sales</t>
  </si>
  <si>
    <t>6706</t>
  </si>
  <si>
    <t>Camp-Vending Commissions</t>
  </si>
  <si>
    <t>6707</t>
  </si>
  <si>
    <t>Camp-Transportation Fees</t>
  </si>
  <si>
    <t>6708</t>
  </si>
  <si>
    <t>Camp-Recycling Fees</t>
  </si>
  <si>
    <t>6709</t>
  </si>
  <si>
    <t>Camp-Government Subsidies</t>
  </si>
  <si>
    <t>6710</t>
  </si>
  <si>
    <t>Camp-Sales of Goods-Taxable</t>
  </si>
  <si>
    <t>6711</t>
  </si>
  <si>
    <t>Camp-Sales of Goods-Nontaxable</t>
  </si>
  <si>
    <t>6712</t>
  </si>
  <si>
    <t>Camp-Cost of Goods Sold</t>
  </si>
  <si>
    <t>6713</t>
  </si>
  <si>
    <t>Camp-Vending Machine Sales</t>
  </si>
  <si>
    <t>6714</t>
  </si>
  <si>
    <t>Camp-Vending Machine COGS</t>
  </si>
  <si>
    <t>6722</t>
  </si>
  <si>
    <t>Camp-Participant Insurance Fee</t>
  </si>
  <si>
    <t>6731</t>
  </si>
  <si>
    <t>Camp-Other Income</t>
  </si>
  <si>
    <t>6736</t>
  </si>
  <si>
    <t>Camp-Cash Over/Under</t>
  </si>
  <si>
    <t>6749</t>
  </si>
  <si>
    <t>Camp-Discounted Fees</t>
  </si>
  <si>
    <t>Camping Revenue Less Cost of Goods and Discounts</t>
  </si>
  <si>
    <t>Activity Revenue</t>
  </si>
  <si>
    <t>%,R,FACCOUNT,V6701,FPROJECT_ID,X,_</t>
  </si>
  <si>
    <t>%,R,FACCOUNT,V6702,FPROJECT_ID,X,_</t>
  </si>
  <si>
    <t>%,R,FACCOUNT,V6703,FPROJECT_ID,X,_</t>
  </si>
  <si>
    <t>%,R,FACCOUNT,V6704,FPROJECT_ID,X,_</t>
  </si>
  <si>
    <t>%,R,FACCOUNT,V6705,FPROJECT_ID,X,_</t>
  </si>
  <si>
    <t>%,R,FACCOUNT,V6706,FPROJECT_ID,X,_</t>
  </si>
  <si>
    <t>%,R,FACCOUNT,V6707,FPROJECT_ID,X,_</t>
  </si>
  <si>
    <t>%,R,FACCOUNT,V6708,FPROJECT_ID,X,_</t>
  </si>
  <si>
    <t>%,R,FACCOUNT,V6709,FPROJECT_ID,X,_</t>
  </si>
  <si>
    <t>%,R,FACCOUNT,V6710,FPROJECT_ID,X,_</t>
  </si>
  <si>
    <t>%,R,FACCOUNT,V6711,FPROJECT_ID,X,_</t>
  </si>
  <si>
    <t>%,R,FACCOUNT,V6712,FPROJECT_ID,X,_</t>
  </si>
  <si>
    <t>%,R,FACCOUNT,V6713,FPROJECT_ID,X,_</t>
  </si>
  <si>
    <t>%,R,FACCOUNT,V6714,FPROJECT_ID,X,_</t>
  </si>
  <si>
    <t>%,R,FACCOUNT,V6722,FPROJECT_ID,X,_</t>
  </si>
  <si>
    <t>%,R,FACCOUNT,V6731,FPROJECT_ID,X,_</t>
  </si>
  <si>
    <t>%,R,FACCOUNT,V6736,FPROJECT_ID,X,_</t>
  </si>
  <si>
    <t>6801</t>
  </si>
  <si>
    <t>Activity-Fees</t>
  </si>
  <si>
    <t>6803</t>
  </si>
  <si>
    <t>Activity-Meals</t>
  </si>
  <si>
    <t>6806</t>
  </si>
  <si>
    <t>Activity-Concession Revenue</t>
  </si>
  <si>
    <t>6807</t>
  </si>
  <si>
    <t>Activity-Transportation Fees</t>
  </si>
  <si>
    <t>6808</t>
  </si>
  <si>
    <t>Activity-Recycling Fees</t>
  </si>
  <si>
    <t>6809</t>
  </si>
  <si>
    <t>Activity-Government Subsidies</t>
  </si>
  <si>
    <t>6810</t>
  </si>
  <si>
    <t>Activity-Sale of Goods-Taxable</t>
  </si>
  <si>
    <t>6811</t>
  </si>
  <si>
    <t>Activity-Sales of Goods-No Tax</t>
  </si>
  <si>
    <t>6812</t>
  </si>
  <si>
    <t>Activity-Cost of Goods Sold</t>
  </si>
  <si>
    <t>6813</t>
  </si>
  <si>
    <t>Activity-Vending Machine Sales</t>
  </si>
  <si>
    <t>6814</t>
  </si>
  <si>
    <t>Activity-Cost-Vending Supplies</t>
  </si>
  <si>
    <t>6815</t>
  </si>
  <si>
    <t>Activity-Sale of Tickets</t>
  </si>
  <si>
    <t>6816</t>
  </si>
  <si>
    <t>Activity-Unit Commissions Paid</t>
  </si>
  <si>
    <t>6817</t>
  </si>
  <si>
    <t>Activity-Sale of Programs</t>
  </si>
  <si>
    <t>6818</t>
  </si>
  <si>
    <t>Activity-Advertising Revenue</t>
  </si>
  <si>
    <t>6822</t>
  </si>
  <si>
    <t>Activity-Participant Ins Fees</t>
  </si>
  <si>
    <t>6831</t>
  </si>
  <si>
    <t>Activity-Other Revenue</t>
  </si>
  <si>
    <t>6836</t>
  </si>
  <si>
    <t>Activity-Cash Over/Under</t>
  </si>
  <si>
    <t>6849</t>
  </si>
  <si>
    <t>Activity-Discounted Fees</t>
  </si>
  <si>
    <t>Activity Revenue Less Cost of Goods and Discounts</t>
  </si>
  <si>
    <t>Other Revenue</t>
  </si>
  <si>
    <t>%,R,FACCOUNT,V6801,FPROJECT_ID,X,_</t>
  </si>
  <si>
    <t>%,R,FACCOUNT,V6803,FPROJECT_ID,X,_</t>
  </si>
  <si>
    <t>%,R,FACCOUNT,V6806,FPROJECT_ID,X,_</t>
  </si>
  <si>
    <t>%,R,FACCOUNT,V6807,FPROJECT_ID,X,_</t>
  </si>
  <si>
    <t>%,R,FACCOUNT,V6808,FPROJECT_ID,X,_</t>
  </si>
  <si>
    <t>%,R,FACCOUNT,V6809,FPROJECT_ID,X,_</t>
  </si>
  <si>
    <t>%,R,FACCOUNT,V6810,FPROJECT_ID,X,_</t>
  </si>
  <si>
    <t>%,R,FACCOUNT,V6811,FPROJECT_ID,X,_</t>
  </si>
  <si>
    <t>%,R,FACCOUNT,V6812,FPROJECT_ID,X,_</t>
  </si>
  <si>
    <t>%,R,FACCOUNT,V6813,FPROJECT_ID,X,_</t>
  </si>
  <si>
    <t>%,R,FACCOUNT,V6814,FPROJECT_ID,X,_</t>
  </si>
  <si>
    <t>%,R,FACCOUNT,V6815,FPROJECT_ID,X,_</t>
  </si>
  <si>
    <t>%,R,FACCOUNT,V6816,FPROJECT_ID,X,_</t>
  </si>
  <si>
    <t>%,R,FACCOUNT,V6817,FPROJECT_ID,X,_</t>
  </si>
  <si>
    <t>%,R,FACCOUNT,V6818,FPROJECT_ID,X,_</t>
  </si>
  <si>
    <t>%,R,FACCOUNT,V6822,FPROJECT_ID,X,_</t>
  </si>
  <si>
    <t>%,R,FACCOUNT,V6831,FPROJECT_ID,X,_</t>
  </si>
  <si>
    <t>%,R,FACCOUNT,V6836,FPROJECT_ID,X,_</t>
  </si>
  <si>
    <t>%,R,FACCOUNT,V6849,FPROJECT_ID,X,_</t>
  </si>
  <si>
    <t>6901</t>
  </si>
  <si>
    <t>Income from Council Services</t>
  </si>
  <si>
    <t>6902</t>
  </si>
  <si>
    <t>Advertising Revenue</t>
  </si>
  <si>
    <t>6903</t>
  </si>
  <si>
    <t>Income from Rents</t>
  </si>
  <si>
    <t>6906</t>
  </si>
  <si>
    <t>Gain-Sale of Fixed Assets</t>
  </si>
  <si>
    <t>6915</t>
  </si>
  <si>
    <t>Refund Liability Premiums</t>
  </si>
  <si>
    <t>6922</t>
  </si>
  <si>
    <t>Participant Insurance Coverage</t>
  </si>
  <si>
    <t>6931</t>
  </si>
  <si>
    <t>Other Income</t>
  </si>
  <si>
    <t>6936</t>
  </si>
  <si>
    <t>Cash Over/Under</t>
  </si>
  <si>
    <t>6939</t>
  </si>
  <si>
    <t>Commissions - LFL</t>
  </si>
  <si>
    <t>6940</t>
  </si>
  <si>
    <t>Commissions - Online Sales</t>
  </si>
  <si>
    <t>6941</t>
  </si>
  <si>
    <t>Revenue Sharing - Supply Sales</t>
  </si>
  <si>
    <t>%,R,FACCOUNT,V6901,FPROJECT_ID,X,_</t>
  </si>
  <si>
    <t>%,R,FACCOUNT,V6902,FPROJECT_ID,X,_</t>
  </si>
  <si>
    <t>%,R,FACCOUNT,V6903,FPROJECT_ID,X,_</t>
  </si>
  <si>
    <t>%,R,FACCOUNT,V6915,FPROJECT_ID,X,_</t>
  </si>
  <si>
    <t>%,R,FACCOUNT,V6922,FPROJECT_ID,X,_</t>
  </si>
  <si>
    <t>%,R,FACCOUNT,V6931,FPROJECT_ID,X,_</t>
  </si>
  <si>
    <t>%,R,FACCOUNT,V6936,FPROJECT_ID,X,_</t>
  </si>
  <si>
    <t>%,R,FACCOUNT,V6939,FPROJECT_ID,X,_</t>
  </si>
  <si>
    <t>%,R,FACCOUNT,V6940,FPROJECT_ID,X,_</t>
  </si>
  <si>
    <t>%,R,FACCOUNT,V6941,FPROJECT_ID,X,_</t>
  </si>
  <si>
    <t>7002</t>
  </si>
  <si>
    <t>Professional Salaries</t>
  </si>
  <si>
    <t>7003</t>
  </si>
  <si>
    <t>Staff Salaries</t>
  </si>
  <si>
    <t>7005</t>
  </si>
  <si>
    <t>Maintenance Salaries</t>
  </si>
  <si>
    <t>7006</t>
  </si>
  <si>
    <t>Temporary Clerical Salaries</t>
  </si>
  <si>
    <t>7009</t>
  </si>
  <si>
    <t>Temporary Camp Salaries</t>
  </si>
  <si>
    <t>7010</t>
  </si>
  <si>
    <t>Temporary Program Help</t>
  </si>
  <si>
    <t>Total Other Revenue</t>
  </si>
  <si>
    <t>7101</t>
  </si>
  <si>
    <t>7102</t>
  </si>
  <si>
    <t>7103</t>
  </si>
  <si>
    <t>7104</t>
  </si>
  <si>
    <t>7108</t>
  </si>
  <si>
    <t>7109</t>
  </si>
  <si>
    <t>7110</t>
  </si>
  <si>
    <t>7131</t>
  </si>
  <si>
    <t>Salaries</t>
  </si>
  <si>
    <t>Total Salaries</t>
  </si>
  <si>
    <t>Employee Benefits</t>
  </si>
  <si>
    <t>Total Employee Benefits</t>
  </si>
  <si>
    <t>Payroll Tax Expense</t>
  </si>
  <si>
    <t>7201</t>
  </si>
  <si>
    <t>Social Security Taxes-Employer</t>
  </si>
  <si>
    <t>7202</t>
  </si>
  <si>
    <t>Unemployment Taxes-Employer</t>
  </si>
  <si>
    <t>7203</t>
  </si>
  <si>
    <t>Workers‘ Comp Ins-Employer</t>
  </si>
  <si>
    <t>7204</t>
  </si>
  <si>
    <t>Temp Disability Taxes-Employer</t>
  </si>
  <si>
    <t>7205</t>
  </si>
  <si>
    <t>Other Payroll Taxes-Employer</t>
  </si>
  <si>
    <t>Total Payroll Tax Expense</t>
  </si>
  <si>
    <t>Employee Related Expenses</t>
  </si>
  <si>
    <t>7301</t>
  </si>
  <si>
    <t>7302</t>
  </si>
  <si>
    <t>Employment Expense-Relocation</t>
  </si>
  <si>
    <t>7303</t>
  </si>
  <si>
    <t>Employment Expense-Other</t>
  </si>
  <si>
    <t>Total Employee Related Expenses</t>
  </si>
  <si>
    <t xml:space="preserve">          TOTAL EMPLOYEE COMPENSATION</t>
  </si>
  <si>
    <t>Other Expenses</t>
  </si>
  <si>
    <t>8003</t>
  </si>
  <si>
    <t>Legal Services</t>
  </si>
  <si>
    <t>8005</t>
  </si>
  <si>
    <t>Fundraising and PR Services</t>
  </si>
  <si>
    <t>8006</t>
  </si>
  <si>
    <t>Brokerage Services</t>
  </si>
  <si>
    <t>8007</t>
  </si>
  <si>
    <t>Employment Services</t>
  </si>
  <si>
    <t>8008</t>
  </si>
  <si>
    <t>Accounting Services</t>
  </si>
  <si>
    <t>8009</t>
  </si>
  <si>
    <t>Electronic Data Processing Fees</t>
  </si>
  <si>
    <t>8010</t>
  </si>
  <si>
    <t>Other Professional Services</t>
  </si>
  <si>
    <t>8011</t>
  </si>
  <si>
    <t>LFL License Fee</t>
  </si>
  <si>
    <t>Professional Fees</t>
  </si>
  <si>
    <t>Total Professional Fees</t>
  </si>
  <si>
    <t>Program and Other Supplies</t>
  </si>
  <si>
    <t>8101</t>
  </si>
  <si>
    <t>Supplies-Health and Safety</t>
  </si>
  <si>
    <t>8103</t>
  </si>
  <si>
    <t>Supplies-Program</t>
  </si>
  <si>
    <t>8104</t>
  </si>
  <si>
    <t>Supplies-Food and Commissary</t>
  </si>
  <si>
    <t>8105</t>
  </si>
  <si>
    <t>Supplies-Janitorial</t>
  </si>
  <si>
    <t>8106</t>
  </si>
  <si>
    <t>Supplies-Office</t>
  </si>
  <si>
    <t>8107</t>
  </si>
  <si>
    <t>Supplies-Audio Visual</t>
  </si>
  <si>
    <t>8108</t>
  </si>
  <si>
    <t>Supplies-Catering</t>
  </si>
  <si>
    <t>8111</t>
  </si>
  <si>
    <t>Supplies-Camp Equipment</t>
  </si>
  <si>
    <t>8112</t>
  </si>
  <si>
    <t>Supplies-Kitchen</t>
  </si>
  <si>
    <t>8131</t>
  </si>
  <si>
    <t>Other Supplies</t>
  </si>
  <si>
    <t>%,R,FACCOUNT,V6906,FPROJECT_ID,X,_</t>
  </si>
  <si>
    <t>8201</t>
  </si>
  <si>
    <t>Telephone</t>
  </si>
  <si>
    <t>8202</t>
  </si>
  <si>
    <t>Mobile Device</t>
  </si>
  <si>
    <t>8203</t>
  </si>
  <si>
    <t>Fax</t>
  </si>
  <si>
    <t>Telephone &amp; Communications</t>
  </si>
  <si>
    <t>Total Telephone &amp; Communications</t>
  </si>
  <si>
    <t>8301</t>
  </si>
  <si>
    <t>Postage</t>
  </si>
  <si>
    <t>8302</t>
  </si>
  <si>
    <t>Outgoing Freight Expense</t>
  </si>
  <si>
    <t>8303</t>
  </si>
  <si>
    <t>Income Freight</t>
  </si>
  <si>
    <t>8304</t>
  </si>
  <si>
    <t>Messenger and Delivery Service</t>
  </si>
  <si>
    <t>Occupancy &amp; Utilities</t>
  </si>
  <si>
    <t>Postage &amp; Shipping</t>
  </si>
  <si>
    <t>Total Postage &amp; Shipping</t>
  </si>
  <si>
    <t>%,FACCOUNT,V7002,FPROJECT_ID,X,_</t>
  </si>
  <si>
    <t>%,FACCOUNT,V7003,FPROJECT_ID,X,_</t>
  </si>
  <si>
    <t>%,FACCOUNT,V7005,FPROJECT_ID,X,_</t>
  </si>
  <si>
    <t>%,FACCOUNT,V7006,FPROJECT_ID,X,_</t>
  </si>
  <si>
    <t>%,FACCOUNT,V7009,FPROJECT_ID,X,_</t>
  </si>
  <si>
    <t>%,FACCOUNT,V7010,FPROJECT_ID,X,_</t>
  </si>
  <si>
    <t>%,FACCOUNT,V7101,FPROJECT_ID,X,_</t>
  </si>
  <si>
    <t>%,FACCOUNT,V7102,FPROJECT_ID,X,_</t>
  </si>
  <si>
    <t>%,FACCOUNT,V7103,FPROJECT_ID,X,_</t>
  </si>
  <si>
    <t>%,FACCOUNT,V7104,FPROJECT_ID,X,_</t>
  </si>
  <si>
    <t>%,FACCOUNT,V7108,FPROJECT_ID,X,_</t>
  </si>
  <si>
    <t>%,FACCOUNT,V7109,FPROJECT_ID,X,_</t>
  </si>
  <si>
    <t>%,FACCOUNT,V7110,FPROJECT_ID,X,_</t>
  </si>
  <si>
    <t>%,FACCOUNT,V7131,FPROJECT_ID,X,_</t>
  </si>
  <si>
    <t>%,FACCOUNT,V7201,FPROJECT_ID,X,_</t>
  </si>
  <si>
    <t>%,FACCOUNT,V7202,FPROJECT_ID,X,_</t>
  </si>
  <si>
    <t>%,FACCOUNT,V7203,FPROJECT_ID,X,_</t>
  </si>
  <si>
    <t>%,FACCOUNT,V7204,FPROJECT_ID,X,_</t>
  </si>
  <si>
    <t>%,FACCOUNT,V7205,FPROJECT_ID,X,_</t>
  </si>
  <si>
    <t>%,FACCOUNT,V7301,FPROJECT_ID,X,_</t>
  </si>
  <si>
    <t>%,FACCOUNT,V7302,FPROJECT_ID,X,_</t>
  </si>
  <si>
    <t>%,FACCOUNT,V7303,FPROJECT_ID,X,_</t>
  </si>
  <si>
    <t>%,FACCOUNT,V8003,FPROJECT_ID,X,_</t>
  </si>
  <si>
    <t>%,FACCOUNT,V8005,FPROJECT_ID,X,_</t>
  </si>
  <si>
    <t>%,FACCOUNT,V8006,FPROJECT_ID,X,_</t>
  </si>
  <si>
    <t>%,FACCOUNT,V8007,FPROJECT_ID,X,_</t>
  </si>
  <si>
    <t>%,FACCOUNT,V8008,FPROJECT_ID,X,_</t>
  </si>
  <si>
    <t>%,FACCOUNT,V8009,FPROJECT_ID,X,_</t>
  </si>
  <si>
    <t>%,FACCOUNT,V8010,FPROJECT_ID,X,_</t>
  </si>
  <si>
    <t>%,FACCOUNT,V8011,FPROJECT_ID,X,_</t>
  </si>
  <si>
    <t>%,FACCOUNT,V8101,FPROJECT_ID,X,_</t>
  </si>
  <si>
    <t>%,FACCOUNT,V8103,FPROJECT_ID,X,_</t>
  </si>
  <si>
    <t>%,FACCOUNT,V8104,FPROJECT_ID,X,_</t>
  </si>
  <si>
    <t>%,FACCOUNT,V8105,FPROJECT_ID,X,_</t>
  </si>
  <si>
    <t>%,FACCOUNT,V8106,FPROJECT_ID,X,_</t>
  </si>
  <si>
    <t>%,FACCOUNT,V8107,FPROJECT_ID,X,_</t>
  </si>
  <si>
    <t>%,FACCOUNT,V8108,FPROJECT_ID,X,_</t>
  </si>
  <si>
    <t>%,FACCOUNT,V8111,FPROJECT_ID,X,_</t>
  </si>
  <si>
    <t>%,FACCOUNT,V8112,FPROJECT_ID,X,_</t>
  </si>
  <si>
    <t>%,FACCOUNT,V8131,FPROJECT_ID,X,_</t>
  </si>
  <si>
    <t>%,FACCOUNT,V8201,FPROJECT_ID,X,_</t>
  </si>
  <si>
    <t>%,FACCOUNT,V8202,FPROJECT_ID,X,_</t>
  </si>
  <si>
    <t>%,FACCOUNT,V8203,FPROJECT_ID,X,_</t>
  </si>
  <si>
    <t>%,FACCOUNT,V8301,FPROJECT_ID,X,_</t>
  </si>
  <si>
    <t>%,FACCOUNT,V8302,FPROJECT_ID,X,_</t>
  </si>
  <si>
    <t>%,FACCOUNT,V8303,FPROJECT_ID,X,_</t>
  </si>
  <si>
    <t>%,FACCOUNT,V8304,FPROJECT_ID,X,_</t>
  </si>
  <si>
    <t>%,R,FACCOUNT,V6401,FPROJECT_ID,X,_</t>
  </si>
  <si>
    <t>%,R,FACCOUNT,V6451,FPROJECT_ID,X,_</t>
  </si>
  <si>
    <t>%,R,FACCOUNT,V6471,FPROJECT_ID,X,_</t>
  </si>
  <si>
    <t>8401</t>
  </si>
  <si>
    <t>Office Rent</t>
  </si>
  <si>
    <t>8402</t>
  </si>
  <si>
    <t>Site of Facility Rental</t>
  </si>
  <si>
    <t>8405</t>
  </si>
  <si>
    <t>Electricity</t>
  </si>
  <si>
    <t>8406</t>
  </si>
  <si>
    <t>Gas</t>
  </si>
  <si>
    <t>8407</t>
  </si>
  <si>
    <t>Heating oil</t>
  </si>
  <si>
    <t>8408</t>
  </si>
  <si>
    <t>Water &amp; Sewer</t>
  </si>
  <si>
    <t>8409</t>
  </si>
  <si>
    <t>Cleaning Contract</t>
  </si>
  <si>
    <t>8410</t>
  </si>
  <si>
    <t>Real Estate Taxes</t>
  </si>
  <si>
    <t>8412</t>
  </si>
  <si>
    <t>Occupancy Permits</t>
  </si>
  <si>
    <t>8413</t>
  </si>
  <si>
    <t>Building Supplies</t>
  </si>
  <si>
    <t>8414</t>
  </si>
  <si>
    <t>Other Occupancy Expenses</t>
  </si>
  <si>
    <t>%,FACCOUNT,V8401,FPROJECT_ID,X,_</t>
  </si>
  <si>
    <t>%,FACCOUNT,V8402,FPROJECT_ID,X,_</t>
  </si>
  <si>
    <t>%,FACCOUNT,V8405,FPROJECT_ID,X,_</t>
  </si>
  <si>
    <t>%,FACCOUNT,V8406,FPROJECT_ID,X,_</t>
  </si>
  <si>
    <t>%,FACCOUNT,V8407,FPROJECT_ID,X,_</t>
  </si>
  <si>
    <t>%,FACCOUNT,V8408,FPROJECT_ID,X,_</t>
  </si>
  <si>
    <t>%,FACCOUNT,V8409,FPROJECT_ID,X,_</t>
  </si>
  <si>
    <t>%,FACCOUNT,V8410,FPROJECT_ID,X,_</t>
  </si>
  <si>
    <t>%,FACCOUNT,V8413,FPROJECT_ID,X,_</t>
  </si>
  <si>
    <t>%,FACCOUNT,V8414,FPROJECT_ID,X,_</t>
  </si>
  <si>
    <t>8501</t>
  </si>
  <si>
    <t>Rental of Equipment</t>
  </si>
  <si>
    <t>8502</t>
  </si>
  <si>
    <t>Equipment Service Contracts</t>
  </si>
  <si>
    <t>8503</t>
  </si>
  <si>
    <t>Equip Svc Contract-Computer</t>
  </si>
  <si>
    <t>8504</t>
  </si>
  <si>
    <t>Equip Svc Contract-Printing</t>
  </si>
  <si>
    <t>8505</t>
  </si>
  <si>
    <t>8507</t>
  </si>
  <si>
    <t>Equipment Svc Contract--Camp</t>
  </si>
  <si>
    <t>8509</t>
  </si>
  <si>
    <t>Equip Svc Contract-Security</t>
  </si>
  <si>
    <t>8510</t>
  </si>
  <si>
    <t>Equipment Svc Contract-Fire</t>
  </si>
  <si>
    <t>8511</t>
  </si>
  <si>
    <t>Equipment Service</t>
  </si>
  <si>
    <t>8521</t>
  </si>
  <si>
    <t>New Equipment-Non-depreciable</t>
  </si>
  <si>
    <t>8536</t>
  </si>
  <si>
    <t>Equipment Lease</t>
  </si>
  <si>
    <t>%,FACCOUNT,V8501,FPROJECT_ID,X,_</t>
  </si>
  <si>
    <t>%,FACCOUNT,V8502,FPROJECT_ID,X,_</t>
  </si>
  <si>
    <t>%,FACCOUNT,V8505,FPROJECT_ID,X,_</t>
  </si>
  <si>
    <t>%,FACCOUNT,V8503,FPROJECT_ID,X,_</t>
  </si>
  <si>
    <t>%,FACCOUNT,V8504,FPROJECT_ID,X,_</t>
  </si>
  <si>
    <t>%,FACCOUNT,V8507,FPROJECT_ID,X,_</t>
  </si>
  <si>
    <t>%,FACCOUNT,V8509,FPROJECT_ID,X,_</t>
  </si>
  <si>
    <t>%,FACCOUNT,V8510,FPROJECT_ID,X,_</t>
  </si>
  <si>
    <t>%,FACCOUNT,V8511,FPROJECT_ID,X,_</t>
  </si>
  <si>
    <t>%,FACCOUNT,V8412,FPROJECT_ID,X,_</t>
  </si>
  <si>
    <t>%,FACCOUNT,V8536,FPROJECT_ID,X,_</t>
  </si>
  <si>
    <t>Total Rental &amp; Maintenance of Equipment</t>
  </si>
  <si>
    <t>Rental &amp; Maintenance of Equipment</t>
  </si>
  <si>
    <t>Publication &amp; Media Services</t>
  </si>
  <si>
    <t>Support &amp; Revenue</t>
  </si>
  <si>
    <t>Legacies &amp; Bequests</t>
  </si>
  <si>
    <t>Total Legacies &amp; Bequests</t>
  </si>
  <si>
    <t>Foundations &amp; Trusts</t>
  </si>
  <si>
    <t>Total Foundations &amp; Trusts</t>
  </si>
  <si>
    <t>Government Grants &amp; Fees</t>
  </si>
  <si>
    <t>Total Government Grants &amp; Fees</t>
  </si>
  <si>
    <t>Product Sales Net of Costs &amp; Commissions</t>
  </si>
  <si>
    <t>8601</t>
  </si>
  <si>
    <t>In-house Printing</t>
  </si>
  <si>
    <t>8602</t>
  </si>
  <si>
    <t>Artwork</t>
  </si>
  <si>
    <t>8603</t>
  </si>
  <si>
    <t>Photography</t>
  </si>
  <si>
    <t>8604</t>
  </si>
  <si>
    <t>Recording</t>
  </si>
  <si>
    <t>8605</t>
  </si>
  <si>
    <t>Films</t>
  </si>
  <si>
    <t>8606</t>
  </si>
  <si>
    <t>Subscriptions</t>
  </si>
  <si>
    <t>8607</t>
  </si>
  <si>
    <t>Publications</t>
  </si>
  <si>
    <t>8609</t>
  </si>
  <si>
    <t>Outside Printing</t>
  </si>
  <si>
    <t>%,FACCOUNT,V8601,FPROJECT_ID,X,_</t>
  </si>
  <si>
    <t>%,FACCOUNT,V8602,FPROJECT_ID,X,_</t>
  </si>
  <si>
    <t>%,FACCOUNT,V8603,FPROJECT_ID,X,_</t>
  </si>
  <si>
    <t>%,FACCOUNT,V8604,FPROJECT_ID,X,_</t>
  </si>
  <si>
    <t>%,FACCOUNT,V8605,FPROJECT_ID,X,_</t>
  </si>
  <si>
    <t>%,FACCOUNT,V8606,FPROJECT_ID,X,_</t>
  </si>
  <si>
    <t>%,FACCOUNT,V8607,FPROJECT_ID,X,_</t>
  </si>
  <si>
    <t>%,FACCOUNT,V8609,FPROJECT_ID,X,_</t>
  </si>
  <si>
    <t>Travel &amp; Living</t>
  </si>
  <si>
    <t>8702</t>
  </si>
  <si>
    <t>Gas and Oil</t>
  </si>
  <si>
    <t>8703</t>
  </si>
  <si>
    <t>Vehicles repairs</t>
  </si>
  <si>
    <t>8705</t>
  </si>
  <si>
    <t>Vehicles License and Permits</t>
  </si>
  <si>
    <t>8706</t>
  </si>
  <si>
    <t>Leasing of vehicles</t>
  </si>
  <si>
    <t>8707</t>
  </si>
  <si>
    <t>Mileage and Allowance</t>
  </si>
  <si>
    <t>8708</t>
  </si>
  <si>
    <t>Vehicles Tires</t>
  </si>
  <si>
    <t>8709</t>
  </si>
  <si>
    <t>Hotel, Meals and Incidentals</t>
  </si>
  <si>
    <t>8710</t>
  </si>
  <si>
    <t>Vehicle Rental</t>
  </si>
  <si>
    <t>8711</t>
  </si>
  <si>
    <t>Transportation Fares</t>
  </si>
  <si>
    <t>8712</t>
  </si>
  <si>
    <t>Meals</t>
  </si>
  <si>
    <t>8714</t>
  </si>
  <si>
    <t>Membership Dues</t>
  </si>
  <si>
    <t>%,FACCOUNT,V8702,FPROJECT_ID,X,_</t>
  </si>
  <si>
    <t>%,FACCOUNT,V8703,FPROJECT_ID,X,_</t>
  </si>
  <si>
    <t>%,FACCOUNT,V8705,FPROJECT_ID,X,_</t>
  </si>
  <si>
    <t>%,FACCOUNT,V8706,FPROJECT_ID,X,_</t>
  </si>
  <si>
    <t>%,FACCOUNT,V8707,FPROJECT_ID,X,_</t>
  </si>
  <si>
    <t>%,FACCOUNT,V8708,FPROJECT_ID,X,_</t>
  </si>
  <si>
    <t>%,FACCOUNT,V8709,FPROJECT_ID,X,_</t>
  </si>
  <si>
    <t>%,FACCOUNT,V8710,FPROJECT_ID,X,_</t>
  </si>
  <si>
    <t>%,FACCOUNT,V8711,FPROJECT_ID,X,_</t>
  </si>
  <si>
    <t>%,FACCOUNT,V8712,FPROJECT_ID,X,_</t>
  </si>
  <si>
    <t>%,FACCOUNT,V8714,FPROJECT_ID,X,_</t>
  </si>
  <si>
    <t>8801</t>
  </si>
  <si>
    <t>Meeting Space Rental</t>
  </si>
  <si>
    <t>8802</t>
  </si>
  <si>
    <t>Meeting Supplies</t>
  </si>
  <si>
    <t>8803</t>
  </si>
  <si>
    <t>Food and Beverage Costs</t>
  </si>
  <si>
    <t>8804</t>
  </si>
  <si>
    <t>Speaker Fees</t>
  </si>
  <si>
    <t>8805</t>
  </si>
  <si>
    <t>Registration Fees</t>
  </si>
  <si>
    <t>8831</t>
  </si>
  <si>
    <t>National Conferences</t>
  </si>
  <si>
    <t>8832</t>
  </si>
  <si>
    <t>Regional Conferences</t>
  </si>
  <si>
    <t>8833</t>
  </si>
  <si>
    <t>Local Conferences</t>
  </si>
  <si>
    <t>8834</t>
  </si>
  <si>
    <t>Other Conferences</t>
  </si>
  <si>
    <t>%,FACCOUNT,V8801,FPROJECT_ID,X,_</t>
  </si>
  <si>
    <t>%,FACCOUNT,V8802,FPROJECT_ID,X,_</t>
  </si>
  <si>
    <t>%,FACCOUNT,V8803,FPROJECT_ID,X,_</t>
  </si>
  <si>
    <t>%,FACCOUNT,V8804,FPROJECT_ID,X,_</t>
  </si>
  <si>
    <t>%,FACCOUNT,V8831,FPROJECT_ID,X,_</t>
  </si>
  <si>
    <t>%,FACCOUNT,V8832,FPROJECT_ID,X,_</t>
  </si>
  <si>
    <t>%,FACCOUNT,V8833,FPROJECT_ID,X,_</t>
  </si>
  <si>
    <t>%,FACCOUNT,V8834,FPROJECT_ID,X,_</t>
  </si>
  <si>
    <t>Total Travel &amp; Living</t>
  </si>
  <si>
    <t>Conferences &amp; Meetings</t>
  </si>
  <si>
    <t>Total Conferences &amp; Meetings</t>
  </si>
  <si>
    <t>Assistance to Individuals</t>
  </si>
  <si>
    <t>8901</t>
  </si>
  <si>
    <t>Individual Assist-Registration</t>
  </si>
  <si>
    <t>8902</t>
  </si>
  <si>
    <t>Individual Assist-Boys‘ Life</t>
  </si>
  <si>
    <t>8903</t>
  </si>
  <si>
    <t>Individual Assist-Literature</t>
  </si>
  <si>
    <t>8904</t>
  </si>
  <si>
    <t>8906</t>
  </si>
  <si>
    <t>Individual Assistance--Food</t>
  </si>
  <si>
    <t>8908</t>
  </si>
  <si>
    <t>Individual Assistance-Uniforms</t>
  </si>
  <si>
    <t>8909</t>
  </si>
  <si>
    <t>8910</t>
  </si>
  <si>
    <t>Individual Assist-Camperships</t>
  </si>
  <si>
    <t>%,FACCOUNT,V8901,FPROJECT_ID,X,_</t>
  </si>
  <si>
    <t>%,FACCOUNT,V8902,FPROJECT_ID,X,_</t>
  </si>
  <si>
    <t>%,FACCOUNT,V8903,FPROJECT_ID,X,_</t>
  </si>
  <si>
    <t>%,FACCOUNT,V8904,FPROJECT_ID,X,_</t>
  </si>
  <si>
    <t>%,FACCOUNT,V8906,FPROJECT_ID,X,_</t>
  </si>
  <si>
    <t>%,FACCOUNT,V8908,FPROJECT_ID,X,_</t>
  </si>
  <si>
    <t>%,FACCOUNT,V8909,FPROJECT_ID,X,_</t>
  </si>
  <si>
    <t>%,FACCOUNT,V8910,FPROJECT_ID,X,_</t>
  </si>
  <si>
    <t>Total Assistance to Individuals</t>
  </si>
  <si>
    <t>Recognition &amp; Awards</t>
  </si>
  <si>
    <t>9151</t>
  </si>
  <si>
    <t>Recognitions--Staff</t>
  </si>
  <si>
    <t>9152</t>
  </si>
  <si>
    <t>Recognitions--Volunteers</t>
  </si>
  <si>
    <t>9153</t>
  </si>
  <si>
    <t>Recognitions--Youth</t>
  </si>
  <si>
    <t>9154</t>
  </si>
  <si>
    <t>Recognitions--Fundraising</t>
  </si>
  <si>
    <t>9155</t>
  </si>
  <si>
    <t>Recognitions--Units</t>
  </si>
  <si>
    <t>9156</t>
  </si>
  <si>
    <t>Recognitions--Others</t>
  </si>
  <si>
    <t>Total Recognition &amp; Awards</t>
  </si>
  <si>
    <t>Interest on Debt</t>
  </si>
  <si>
    <t>9201</t>
  </si>
  <si>
    <t>Interest on Mortgage Notes</t>
  </si>
  <si>
    <t>9202</t>
  </si>
  <si>
    <t>Capital Lease Interest</t>
  </si>
  <si>
    <t>9203</t>
  </si>
  <si>
    <t>Interest on other debt</t>
  </si>
  <si>
    <t>%,FACCOUNT,V9201,FPROJECT_ID,X,_</t>
  </si>
  <si>
    <t>%,FACCOUNT,V9202,FPROJECT_ID,X,_</t>
  </si>
  <si>
    <t>%,FACCOUNT,V9203,FPROJECT_ID,X,_</t>
  </si>
  <si>
    <t>Total Interest on Debt</t>
  </si>
  <si>
    <t>Insurance Coverage</t>
  </si>
  <si>
    <t>9301</t>
  </si>
  <si>
    <t>Insurance--Pro Liability</t>
  </si>
  <si>
    <t>9305</t>
  </si>
  <si>
    <t>Insurance-Building &amp; Contents</t>
  </si>
  <si>
    <t>9306</t>
  </si>
  <si>
    <t>Insurance--Property Floater</t>
  </si>
  <si>
    <t>9309</t>
  </si>
  <si>
    <t>Insurance-Automobile</t>
  </si>
  <si>
    <t>9310</t>
  </si>
  <si>
    <t>9313</t>
  </si>
  <si>
    <t>Insurance--Fidelity Bond</t>
  </si>
  <si>
    <t>9314</t>
  </si>
  <si>
    <t>Ins-Business Interruption</t>
  </si>
  <si>
    <t>9315</t>
  </si>
  <si>
    <t>Insurance-General Liability</t>
  </si>
  <si>
    <t>9316</t>
  </si>
  <si>
    <t>Insurance-Directors &amp; Officers</t>
  </si>
  <si>
    <t>9322</t>
  </si>
  <si>
    <t>Insurance-Participant</t>
  </si>
  <si>
    <t>9331</t>
  </si>
  <si>
    <t>Insurance--Other</t>
  </si>
  <si>
    <t>%,FACCOUNT,V9301,FPROJECT_ID,X,_</t>
  </si>
  <si>
    <t>%,FACCOUNT,V9305,FPROJECT_ID,X,_</t>
  </si>
  <si>
    <t>%,FACCOUNT,V9306,FPROJECT_ID,X,_</t>
  </si>
  <si>
    <t>%,FACCOUNT,V9309,FPROJECT_ID,X,_</t>
  </si>
  <si>
    <t>%,FACCOUNT,V9310,FPROJECT_ID,X,_</t>
  </si>
  <si>
    <t>%,FACCOUNT,V9313,FPROJECT_ID,X,_</t>
  </si>
  <si>
    <t>%,FACCOUNT,V9314,FPROJECT_ID,X,_</t>
  </si>
  <si>
    <t>%,FACCOUNT,V9315,FPROJECT_ID,X,_</t>
  </si>
  <si>
    <t>%,FACCOUNT,V9316,FPROJECT_ID,X,_</t>
  </si>
  <si>
    <t>%,FACCOUNT,V9322,FPROJECT_ID,X,_</t>
  </si>
  <si>
    <t>%,FACCOUNT,V9331,FPROJECT_ID,X,_</t>
  </si>
  <si>
    <t>Total Insurance Coverage</t>
  </si>
  <si>
    <t>Miscellaneous Expenses</t>
  </si>
  <si>
    <t>9402</t>
  </si>
  <si>
    <t>Advertising</t>
  </si>
  <si>
    <t>9404</t>
  </si>
  <si>
    <t>Bank Service Charges</t>
  </si>
  <si>
    <t>9412</t>
  </si>
  <si>
    <t>Permits</t>
  </si>
  <si>
    <t>9417</t>
  </si>
  <si>
    <t>Uncollectible debts</t>
  </si>
  <si>
    <t>9431</t>
  </si>
  <si>
    <t>9432</t>
  </si>
  <si>
    <t>9435</t>
  </si>
  <si>
    <t>Program Grants Awarded</t>
  </si>
  <si>
    <t>9438</t>
  </si>
  <si>
    <t>Purchase Discounts</t>
  </si>
  <si>
    <t>9451</t>
  </si>
  <si>
    <t>Income Tax Paid</t>
  </si>
  <si>
    <t>Total Miscellaneous Expenses</t>
  </si>
  <si>
    <t>National Charter &amp; Service Fees</t>
  </si>
  <si>
    <t>%,FACCOUNT,V9402,FPROJECT_ID,X,_</t>
  </si>
  <si>
    <t>%,FACCOUNT,V9404,FPROJECT_ID,X,_</t>
  </si>
  <si>
    <t>%,FACCOUNT,V9412,FPROJECT_ID,X,_</t>
  </si>
  <si>
    <t>%,FACCOUNT,V9417,FPROJECT_ID,X,_</t>
  </si>
  <si>
    <t>%,FACCOUNT,V9431,FPROJECT_ID,X,_</t>
  </si>
  <si>
    <t>%,FACCOUNT,V9432,FPROJECT_ID,X,_</t>
  </si>
  <si>
    <t>%,FACCOUNT,V9435,FPROJECT_ID,X,_</t>
  </si>
  <si>
    <t>%,FACCOUNT,V9438,FPROJECT_ID,X,_</t>
  </si>
  <si>
    <t>%,FACCOUNT,V9451,FPROJECT_ID,X,_</t>
  </si>
  <si>
    <t>9691</t>
  </si>
  <si>
    <t>National Service Fee</t>
  </si>
  <si>
    <t>Expense</t>
  </si>
  <si>
    <t>9692</t>
  </si>
  <si>
    <t>Charter Fee</t>
  </si>
  <si>
    <t>%,FACCOUNT,V9691,FPROJECT_ID,X,_</t>
  </si>
  <si>
    <t>%,FACCOUNT,V9692,FPROJECT_ID,X,_</t>
  </si>
  <si>
    <t xml:space="preserve">          TOTAL OTHER EXPENSES</t>
  </si>
  <si>
    <t>SURPLUS (Deficit) UR REVENUE/EXPENSE</t>
  </si>
  <si>
    <t xml:space="preserve">                   TOTAL EXPENSES   </t>
  </si>
  <si>
    <t xml:space="preserve">                  TOTAL SUPPORT AND REVENUE</t>
  </si>
  <si>
    <t xml:space="preserve">            TOTAL REVENUE</t>
  </si>
  <si>
    <t>3101</t>
  </si>
  <si>
    <t>Net Asset Adjustment to 3001</t>
  </si>
  <si>
    <t>3102</t>
  </si>
  <si>
    <t>Net Asset Adjustment to 3002</t>
  </si>
  <si>
    <t>3900</t>
  </si>
  <si>
    <t>Inter-fund Transfers</t>
  </si>
  <si>
    <t>Total Adjustments to Net Assets</t>
  </si>
  <si>
    <t>Transfers To/From Other Funds</t>
  </si>
  <si>
    <t>Total Program &amp; Other Supplies</t>
  </si>
  <si>
    <t>%,FACCOUNT,V9151,FPROJECT_ID,X,_</t>
  </si>
  <si>
    <t>%,FACCOUNT,V9152,FPROJECT_ID,X,_</t>
  </si>
  <si>
    <t>%,FACCOUNT,V9153,FPROJECT_ID,X,_</t>
  </si>
  <si>
    <t>%,FACCOUNT,V9154,FPROJECT_ID,X,_</t>
  </si>
  <si>
    <t>%,FACCOUNT,V9155,FPROJECT_ID,X,_</t>
  </si>
  <si>
    <t>%,FACCOUNT,V9156,FPROJECT_ID,X,_</t>
  </si>
  <si>
    <t>Total Transfers To/From Other Funds</t>
  </si>
  <si>
    <t>%,R,FACCOUNT,V3900,FPROJECT_ID,X,_</t>
  </si>
  <si>
    <t>%,R,FACCOUNT,V3101,FPROJECT_ID,X,_</t>
  </si>
  <si>
    <t>%,R,FACCOUNT,V3102,FPROJECT_ID,X,_</t>
  </si>
  <si>
    <t>%,FACCOUNT,V8521,FPROJECT_ID,X,_</t>
  </si>
  <si>
    <t>Total Project Sales</t>
  </si>
  <si>
    <t>Total Unassociated Organizations</t>
  </si>
  <si>
    <t>Total Publication &amp; Media Services</t>
  </si>
  <si>
    <t>Total Associated Organizations</t>
  </si>
  <si>
    <t>Employee Compensation</t>
  </si>
  <si>
    <t>Total Occupancy &amp; Utilities</t>
  </si>
  <si>
    <t>Total National Charter &amp; Service Fees</t>
  </si>
  <si>
    <t>%,LACTUALS,UPOSTED_TOTAL_AMT,SPER</t>
  </si>
  <si>
    <t>%,LACTUALS,UPOSTED_TOTAL_AMT,SPER-1YR</t>
  </si>
  <si>
    <t>%,LACTUALS,UPOSTED_TOTAL_AMT,SYTD,FFUND_CODE,V1</t>
  </si>
  <si>
    <t>%,LACTUALS,UPOSTED_TOTAL_AMT,SYTD-1YR</t>
  </si>
  <si>
    <t>%,FACCOUNT,V8805,FPROJECT_ID,X,_</t>
  </si>
  <si>
    <t>%,R,FACCOUNT,V6302,FPROJECT_ID,X,_</t>
  </si>
  <si>
    <t>6748</t>
  </si>
  <si>
    <t>Camp-Refunds</t>
  </si>
  <si>
    <t>%,R,FACCOUNT,V6748,FPROJECT_ID,X,_</t>
  </si>
  <si>
    <t>%,R,FACCOUNT,V6848,FPROJECT_ID,X,_</t>
  </si>
  <si>
    <t>6848</t>
  </si>
  <si>
    <t>Activity-Refunds</t>
  </si>
  <si>
    <t>%,R,FACCOUNT,V6749,FPROJECT_ID,X,_</t>
  </si>
  <si>
    <t>9589</t>
  </si>
  <si>
    <t>Loss on Disposal of Fixed Assets</t>
  </si>
  <si>
    <t>%,FACCOUNT,V9589,FPROJECT_ID,X,_</t>
  </si>
  <si>
    <t>Total Loss on Sale of Fixed Assets</t>
  </si>
  <si>
    <t>Loss on Sale of Fixed Assets</t>
  </si>
  <si>
    <t>Project Name / Account Name</t>
  </si>
  <si>
    <t>%,C</t>
  </si>
  <si>
    <t>%,R,FACCOUNT,V6930,FPROJECT_ID,X,_</t>
  </si>
  <si>
    <t>6930</t>
  </si>
  <si>
    <t>Intra-Company Revenue Transactions</t>
  </si>
  <si>
    <t>%,FACCOUNT,V8830,FPROJECT_ID,X,_</t>
  </si>
  <si>
    <t>8830</t>
  </si>
  <si>
    <t>National BSA Event Fees</t>
  </si>
  <si>
    <t>---   End of Statement   ---</t>
  </si>
  <si>
    <t>Provision for Disc FV-FOS</t>
  </si>
  <si>
    <t>Contributions-SE-Souvenir Program</t>
  </si>
  <si>
    <t>Provision for Disc FV-Special Event</t>
  </si>
  <si>
    <t>Accretion of Disc FV-Spec Event</t>
  </si>
  <si>
    <t>Contributions-Legacies &amp; Bequest</t>
  </si>
  <si>
    <t>Reclass-Legacies &amp; Bequest</t>
  </si>
  <si>
    <t>Provision for Disc FV-Leg &amp; Bequest</t>
  </si>
  <si>
    <t>Accretion of Disc FV-Leg &amp; Bequest</t>
  </si>
  <si>
    <t>Provision for NC Pledge-Leg &amp; Bequest</t>
  </si>
  <si>
    <t>Provision for Disc FV-Other Direct</t>
  </si>
  <si>
    <t>Accretion of Disc FV-Other Direct</t>
  </si>
  <si>
    <t>Provision for NC Pledge-Other Direct</t>
  </si>
  <si>
    <t>Provision NC Pledge-United Way-DDesg</t>
  </si>
  <si>
    <t>Reclass-Other Indirect Contributions</t>
  </si>
  <si>
    <t>Other Employee Benefits-Employer</t>
  </si>
  <si>
    <t>Individual Assistance Scholarships</t>
  </si>
  <si>
    <t>Uncollectible Pledge written off</t>
  </si>
  <si>
    <t>Employment Expense-Interviewing</t>
  </si>
  <si>
    <t>Individual Assistance-Transportation</t>
  </si>
  <si>
    <t>Insurance--Meeting Cancellation</t>
  </si>
  <si>
    <t>Provision for Uncollectable-FOS</t>
  </si>
  <si>
    <t>Provision for Uncollectable-Direct Mail</t>
  </si>
  <si>
    <t>Provision for Uncollectable-Project Sales</t>
  </si>
  <si>
    <t>Provision for Uncollectable Contributions-SE</t>
  </si>
  <si>
    <t>Provision for Disc FV-Foundation &amp; Trust</t>
  </si>
  <si>
    <t>Accretion of Disc FV-Foundation &amp; Trust</t>
  </si>
  <si>
    <t>Provision for NC-Foundation &amp; Trust</t>
  </si>
  <si>
    <t>Contributions-Other Direct-Contract Services</t>
  </si>
  <si>
    <t>Contributions-Other Associated Org</t>
  </si>
  <si>
    <t>Contributions-United Way-Allocation</t>
  </si>
  <si>
    <t>Reclass-United Way Allocation</t>
  </si>
  <si>
    <t>Reclass-United Way Designation</t>
  </si>
  <si>
    <t>Provision NC Pledge-United Way-Allocation</t>
  </si>
  <si>
    <t>Investment Income-Endowment Fund</t>
  </si>
  <si>
    <t>%,R,FACCOUNT,V6441,FPROJECT_ID,X,_</t>
  </si>
  <si>
    <t>6441</t>
  </si>
  <si>
    <t>Provision - Doubtful Accounts/Returns</t>
  </si>
  <si>
    <t>7105</t>
  </si>
  <si>
    <t>7106</t>
  </si>
  <si>
    <t>7107</t>
  </si>
  <si>
    <t>7111</t>
  </si>
  <si>
    <t>7116</t>
  </si>
  <si>
    <t>7120</t>
  </si>
  <si>
    <t>BSA Grp Accident Ins-Employer</t>
  </si>
  <si>
    <t>BSA Group Medical Ins-Employer</t>
  </si>
  <si>
    <t>BSA Retirement Plan-Employer</t>
  </si>
  <si>
    <t>BSA Thrift Plan - Employer</t>
  </si>
  <si>
    <t>BSA Group AFLAC - Employer</t>
  </si>
  <si>
    <t>BSA HSA - Employer Share</t>
  </si>
  <si>
    <t>BSA LTD Ins-Employer</t>
  </si>
  <si>
    <t>BSA Dental Plan-Employer</t>
  </si>
  <si>
    <t>BSA Vision Care Plan-Employer</t>
  </si>
  <si>
    <t>CNCL Supplemental Retirement</t>
  </si>
  <si>
    <t>CNCL Other Benefit - Employer</t>
  </si>
  <si>
    <t>BSA Dependent Life-Employer</t>
  </si>
  <si>
    <t>%,FACCOUNT,V7105,FPROJECT_ID,X,_</t>
  </si>
  <si>
    <t>%,FACCOUNT,V7106,FPROJECT_ID,X,_</t>
  </si>
  <si>
    <t>%,FACCOUNT,V7107,FPROJECT_ID,X,_</t>
  </si>
  <si>
    <t>%,FACCOUNT,V7111,FPROJECT_ID,X,_</t>
  </si>
  <si>
    <t>%,FACCOUNT,V7116,FPROJECT_ID,X,_</t>
  </si>
  <si>
    <t>%,FACCOUNT,V7120,FPROJECT_ID,X,_</t>
  </si>
  <si>
    <t>BSA Group Life Ins-Employer</t>
  </si>
  <si>
    <t>Operating Fund - Unrestricted</t>
  </si>
  <si>
    <t>%,FACCOUNT,V9430,FPROJECT_ID,X,_</t>
  </si>
  <si>
    <t>9430</t>
  </si>
  <si>
    <t>Gift In-kind Unallocated</t>
  </si>
  <si>
    <t>%,FACCOUNT,V7118,FPROJECT_ID,X,_</t>
  </si>
  <si>
    <t>7118</t>
  </si>
  <si>
    <t>BSA Short-Term Disability-Employer</t>
  </si>
  <si>
    <t>%,V664</t>
  </si>
  <si>
    <t>%,V050</t>
  </si>
  <si>
    <t>%,V099</t>
  </si>
  <si>
    <t>%,V243</t>
  </si>
  <si>
    <t>%,V244</t>
  </si>
  <si>
    <t>%,V245</t>
  </si>
  <si>
    <t>%,V247</t>
  </si>
  <si>
    <t>%,V249</t>
  </si>
  <si>
    <t>%,V250</t>
  </si>
  <si>
    <t>%,V412</t>
  </si>
  <si>
    <t>%,V461</t>
  </si>
  <si>
    <t>%,V464</t>
  </si>
  <si>
    <t>%,V487</t>
  </si>
  <si>
    <t>%,V352</t>
  </si>
  <si>
    <t>%,V356</t>
  </si>
  <si>
    <t>%,V358</t>
  </si>
  <si>
    <t>%,V360</t>
  </si>
  <si>
    <t>%,V366</t>
  </si>
  <si>
    <t>%,V368</t>
  </si>
  <si>
    <t>%,V369</t>
  </si>
  <si>
    <t>%,V370</t>
  </si>
  <si>
    <t>%,V373</t>
  </si>
  <si>
    <t>%,V251</t>
  </si>
  <si>
    <t>%,V972</t>
  </si>
  <si>
    <t>%,V973</t>
  </si>
  <si>
    <t>%,V098</t>
  </si>
  <si>
    <t>%,V203</t>
  </si>
  <si>
    <t>%,V254</t>
  </si>
  <si>
    <t>%,V255</t>
  </si>
  <si>
    <t>%,V258</t>
  </si>
  <si>
    <t>%,V510</t>
  </si>
  <si>
    <t>%,V909</t>
  </si>
  <si>
    <t>%,V969</t>
  </si>
  <si>
    <t>%,V048</t>
  </si>
  <si>
    <t>%,V256</t>
  </si>
  <si>
    <t>%,V196</t>
  </si>
  <si>
    <t>%,V206</t>
  </si>
  <si>
    <t>%,V208</t>
  </si>
  <si>
    <t>%,V209</t>
  </si>
  <si>
    <t>%,V361</t>
  </si>
  <si>
    <t>%,V650</t>
  </si>
  <si>
    <t>%,V658</t>
  </si>
  <si>
    <t>%,V966</t>
  </si>
  <si>
    <t>%,V425</t>
  </si>
  <si>
    <t>%,V462</t>
  </si>
  <si>
    <t>%,V463</t>
  </si>
  <si>
    <t>%,V468</t>
  </si>
  <si>
    <t>%,V472</t>
  </si>
  <si>
    <t>%,V473</t>
  </si>
  <si>
    <t>%,V474</t>
  </si>
  <si>
    <t>%,V476</t>
  </si>
  <si>
    <t>%,V482</t>
  </si>
  <si>
    <t>%,V485</t>
  </si>
  <si>
    <t>%,V489</t>
  </si>
  <si>
    <t>%,V503</t>
  </si>
  <si>
    <t>%,V504</t>
  </si>
  <si>
    <t>%,V501</t>
  </si>
  <si>
    <t>%,V079</t>
  </si>
  <si>
    <t>%,V111</t>
  </si>
  <si>
    <t>%,V112</t>
  </si>
  <si>
    <t>%,V113</t>
  </si>
  <si>
    <t>%,V115</t>
  </si>
  <si>
    <t>%,V118</t>
  </si>
  <si>
    <t>%,V120</t>
  </si>
  <si>
    <t>%,V121</t>
  </si>
  <si>
    <t>%,V124</t>
  </si>
  <si>
    <t>%,V125</t>
  </si>
  <si>
    <t>%,V136</t>
  </si>
  <si>
    <t>%,V137</t>
  </si>
  <si>
    <t>%,V138</t>
  </si>
  <si>
    <t>%,V140</t>
  </si>
  <si>
    <t>%,V145</t>
  </si>
  <si>
    <t>%,V147</t>
  </si>
  <si>
    <t>%,V148</t>
  </si>
  <si>
    <t>%,V149</t>
  </si>
  <si>
    <t>%,V159</t>
  </si>
  <si>
    <t>%,V163</t>
  </si>
  <si>
    <t>%,V164</t>
  </si>
  <si>
    <t>%,V167</t>
  </si>
  <si>
    <t>%,V168</t>
  </si>
  <si>
    <t>%,V174</t>
  </si>
  <si>
    <t>%,V210</t>
  </si>
  <si>
    <t>%,V214</t>
  </si>
  <si>
    <t>%,V215</t>
  </si>
  <si>
    <t>%,V216</t>
  </si>
  <si>
    <t>%,V228</t>
  </si>
  <si>
    <t>%,V405</t>
  </si>
  <si>
    <t>%,V409</t>
  </si>
  <si>
    <t>%,V414</t>
  </si>
  <si>
    <t>%,V419</t>
  </si>
  <si>
    <t>%,V421</t>
  </si>
  <si>
    <t>%,V427</t>
  </si>
  <si>
    <t>%,V430</t>
  </si>
  <si>
    <t>%,V431</t>
  </si>
  <si>
    <t>%,V432</t>
  </si>
  <si>
    <t>%,V433</t>
  </si>
  <si>
    <t>%,V434</t>
  </si>
  <si>
    <t>%,V435</t>
  </si>
  <si>
    <t>%,V438</t>
  </si>
  <si>
    <t>%,V467</t>
  </si>
  <si>
    <t>%,V478</t>
  </si>
  <si>
    <t>%,V488</t>
  </si>
  <si>
    <t>%,V490</t>
  </si>
  <si>
    <t>%,V491</t>
  </si>
  <si>
    <t>%,V493</t>
  </si>
  <si>
    <t>%,V559</t>
  </si>
  <si>
    <t>%,V477</t>
  </si>
  <si>
    <t>%,V655</t>
  </si>
  <si>
    <t>%,V950</t>
  </si>
  <si>
    <t>%,V951</t>
  </si>
  <si>
    <t>%,V952</t>
  </si>
  <si>
    <t>%,V958</t>
  </si>
  <si>
    <t>%,V959</t>
  </si>
  <si>
    <t>%,V999</t>
  </si>
  <si>
    <t>%,V631</t>
  </si>
  <si>
    <t>%,V143</t>
  </si>
  <si>
    <t>%,V424</t>
  </si>
  <si>
    <t>%,V555</t>
  </si>
  <si>
    <t>%,V669</t>
  </si>
  <si>
    <t>%,V436</t>
  </si>
  <si>
    <t>%,V437</t>
  </si>
  <si>
    <t>%,V499</t>
  </si>
  <si>
    <t>%,V411</t>
  </si>
  <si>
    <t>%,V178</t>
  </si>
  <si>
    <t>%,V624</t>
  </si>
  <si>
    <t>%,V701</t>
  </si>
  <si>
    <t>%,V889</t>
  </si>
  <si>
    <t>%,V849</t>
  </si>
  <si>
    <t>%,V948</t>
  </si>
  <si>
    <t>%,V947</t>
  </si>
  <si>
    <t>%,V949</t>
  </si>
  <si>
    <t>%,V965</t>
  </si>
  <si>
    <t>%,V032</t>
  </si>
  <si>
    <t>%,V088</t>
  </si>
  <si>
    <t>664</t>
  </si>
  <si>
    <t>050</t>
  </si>
  <si>
    <t>099</t>
  </si>
  <si>
    <t>243</t>
  </si>
  <si>
    <t>244</t>
  </si>
  <si>
    <t>245</t>
  </si>
  <si>
    <t>247</t>
  </si>
  <si>
    <t>249</t>
  </si>
  <si>
    <t>250</t>
  </si>
  <si>
    <t>412</t>
  </si>
  <si>
    <t>461</t>
  </si>
  <si>
    <t>464</t>
  </si>
  <si>
    <t>487</t>
  </si>
  <si>
    <t>352</t>
  </si>
  <si>
    <t>356</t>
  </si>
  <si>
    <t>358</t>
  </si>
  <si>
    <t>360</t>
  </si>
  <si>
    <t>366</t>
  </si>
  <si>
    <t>368</t>
  </si>
  <si>
    <t>369</t>
  </si>
  <si>
    <t>370</t>
  </si>
  <si>
    <t>373</t>
  </si>
  <si>
    <t>251</t>
  </si>
  <si>
    <t>972</t>
  </si>
  <si>
    <t>973</t>
  </si>
  <si>
    <t>098</t>
  </si>
  <si>
    <t>203</t>
  </si>
  <si>
    <t>254</t>
  </si>
  <si>
    <t>255</t>
  </si>
  <si>
    <t>258</t>
  </si>
  <si>
    <t>510</t>
  </si>
  <si>
    <t>909</t>
  </si>
  <si>
    <t>969</t>
  </si>
  <si>
    <t>048</t>
  </si>
  <si>
    <t>256</t>
  </si>
  <si>
    <t>196</t>
  </si>
  <si>
    <t>206</t>
  </si>
  <si>
    <t>208</t>
  </si>
  <si>
    <t>209</t>
  </si>
  <si>
    <t>361</t>
  </si>
  <si>
    <t>650</t>
  </si>
  <si>
    <t>658</t>
  </si>
  <si>
    <t>966</t>
  </si>
  <si>
    <t>Endowment Trust Fund</t>
  </si>
  <si>
    <t>U.I.A. Morris Campership</t>
  </si>
  <si>
    <t>U.I.A Opg. Reserve</t>
  </si>
  <si>
    <t>U.I.A. Scola Reserve</t>
  </si>
  <si>
    <t>U.I.A. Salz Reserve</t>
  </si>
  <si>
    <t>425</t>
  </si>
  <si>
    <t>Camping Connection</t>
  </si>
  <si>
    <t>CR - Summer Camp</t>
  </si>
  <si>
    <t>462</t>
  </si>
  <si>
    <t>Exploration Camp</t>
  </si>
  <si>
    <t>463</t>
  </si>
  <si>
    <t>Muslim Camporee</t>
  </si>
  <si>
    <t>WSR - Summer Camp</t>
  </si>
  <si>
    <t>468</t>
  </si>
  <si>
    <t>FVC - WSR Fall</t>
  </si>
  <si>
    <t>472</t>
  </si>
  <si>
    <t>Cub Adventure Resident Camp</t>
  </si>
  <si>
    <t>473</t>
  </si>
  <si>
    <t>Tiger Cub Safari</t>
  </si>
  <si>
    <t>474</t>
  </si>
  <si>
    <t>FVC - WSR Spring</t>
  </si>
  <si>
    <t>476</t>
  </si>
  <si>
    <t>Wolf Bear Weekend Journey</t>
  </si>
  <si>
    <t>482</t>
  </si>
  <si>
    <t>FVC - CR Fall</t>
  </si>
  <si>
    <t>485</t>
  </si>
  <si>
    <t>RLM Shooting Sports</t>
  </si>
  <si>
    <t>489</t>
  </si>
  <si>
    <t>Mom and Son</t>
  </si>
  <si>
    <t>503</t>
  </si>
  <si>
    <t>RLM - Year Round</t>
  </si>
  <si>
    <t>504</t>
  </si>
  <si>
    <t>WSR - Year Round</t>
  </si>
  <si>
    <t>501</t>
  </si>
  <si>
    <t>CR - Year Round</t>
  </si>
  <si>
    <t>079</t>
  </si>
  <si>
    <t>111</t>
  </si>
  <si>
    <t>112</t>
  </si>
  <si>
    <t>113</t>
  </si>
  <si>
    <t>115</t>
  </si>
  <si>
    <t>118</t>
  </si>
  <si>
    <t>120</t>
  </si>
  <si>
    <t>121</t>
  </si>
  <si>
    <t>124</t>
  </si>
  <si>
    <t>125</t>
  </si>
  <si>
    <t>136</t>
  </si>
  <si>
    <t>137</t>
  </si>
  <si>
    <t>138</t>
  </si>
  <si>
    <t>140</t>
  </si>
  <si>
    <t>145</t>
  </si>
  <si>
    <t>147</t>
  </si>
  <si>
    <t>148</t>
  </si>
  <si>
    <t>149</t>
  </si>
  <si>
    <t>159</t>
  </si>
  <si>
    <t>163</t>
  </si>
  <si>
    <t>164</t>
  </si>
  <si>
    <t>167</t>
  </si>
  <si>
    <t>168</t>
  </si>
  <si>
    <t>174</t>
  </si>
  <si>
    <t>210</t>
  </si>
  <si>
    <t>214</t>
  </si>
  <si>
    <t>215</t>
  </si>
  <si>
    <t>216</t>
  </si>
  <si>
    <t>228</t>
  </si>
  <si>
    <t>405</t>
  </si>
  <si>
    <t>409</t>
  </si>
  <si>
    <t>414</t>
  </si>
  <si>
    <t>419</t>
  </si>
  <si>
    <t>421</t>
  </si>
  <si>
    <t>427</t>
  </si>
  <si>
    <t>430</t>
  </si>
  <si>
    <t>431</t>
  </si>
  <si>
    <t>432</t>
  </si>
  <si>
    <t>433</t>
  </si>
  <si>
    <t>434</t>
  </si>
  <si>
    <t>435</t>
  </si>
  <si>
    <t>438</t>
  </si>
  <si>
    <t>467</t>
  </si>
  <si>
    <t>478</t>
  </si>
  <si>
    <t>488</t>
  </si>
  <si>
    <t>490</t>
  </si>
  <si>
    <t>491</t>
  </si>
  <si>
    <t>493</t>
  </si>
  <si>
    <t>559</t>
  </si>
  <si>
    <t>477</t>
  </si>
  <si>
    <t>655</t>
  </si>
  <si>
    <t>950</t>
  </si>
  <si>
    <t>951</t>
  </si>
  <si>
    <t>952</t>
  </si>
  <si>
    <t>958</t>
  </si>
  <si>
    <t>959</t>
  </si>
  <si>
    <t>999</t>
  </si>
  <si>
    <t>631</t>
  </si>
  <si>
    <t>143</t>
  </si>
  <si>
    <t>424</t>
  </si>
  <si>
    <t>555</t>
  </si>
  <si>
    <t>669</t>
  </si>
  <si>
    <t>436</t>
  </si>
  <si>
    <t>437</t>
  </si>
  <si>
    <t>499</t>
  </si>
  <si>
    <t>411</t>
  </si>
  <si>
    <t>178</t>
  </si>
  <si>
    <t>624</t>
  </si>
  <si>
    <t>701</t>
  </si>
  <si>
    <t>889</t>
  </si>
  <si>
    <t>849</t>
  </si>
  <si>
    <t>948</t>
  </si>
  <si>
    <t>947</t>
  </si>
  <si>
    <t>949</t>
  </si>
  <si>
    <t>965</t>
  </si>
  <si>
    <t>032</t>
  </si>
  <si>
    <t>088</t>
  </si>
  <si>
    <t>Direct Mail / Fos</t>
  </si>
  <si>
    <t>Y.L.T.C. Office</t>
  </si>
  <si>
    <t>Learning for Life</t>
  </si>
  <si>
    <t>Gift in Kind</t>
  </si>
  <si>
    <t>Executive Board Campaign</t>
  </si>
  <si>
    <t>Strategic Gifts</t>
  </si>
  <si>
    <t>Program FOS</t>
  </si>
  <si>
    <t>Golden Eagle</t>
  </si>
  <si>
    <t>Friend of Scouting</t>
  </si>
  <si>
    <t>Annual Dinner</t>
  </si>
  <si>
    <t>MP - Day Camp</t>
  </si>
  <si>
    <t>Diversity Leadership Recpt</t>
  </si>
  <si>
    <t>Construction LOR</t>
  </si>
  <si>
    <t>Gala</t>
  </si>
  <si>
    <t>Donor Recognition Event</t>
  </si>
  <si>
    <t>Distinguished Citizen</t>
  </si>
  <si>
    <t>FOS Kick Off Event</t>
  </si>
  <si>
    <t>Eagle Recognition</t>
  </si>
  <si>
    <t>Sporting Clays</t>
  </si>
  <si>
    <t>LDS Recognition Event</t>
  </si>
  <si>
    <t>Legacies  Bequests</t>
  </si>
  <si>
    <t>Outreach - Traditional</t>
  </si>
  <si>
    <t>LFL - Science</t>
  </si>
  <si>
    <t>Development</t>
  </si>
  <si>
    <t>Outreach Program</t>
  </si>
  <si>
    <t>Merit Badge Sponsorships</t>
  </si>
  <si>
    <t>Horse Program</t>
  </si>
  <si>
    <t>F.B. M.Hyman Memorial (Golf)</t>
  </si>
  <si>
    <t>UW of the Bay Area</t>
  </si>
  <si>
    <t>LFL - Fruitvale Elementary</t>
  </si>
  <si>
    <t>LFL - Laurel</t>
  </si>
  <si>
    <t>LFL - Carl B. Munck</t>
  </si>
  <si>
    <t>LFL - Manzanita Seed Elementar</t>
  </si>
  <si>
    <t>Oakland Raiders Scout Night</t>
  </si>
  <si>
    <t>Jelly Beans</t>
  </si>
  <si>
    <t>Popcorn Sales</t>
  </si>
  <si>
    <t>S.T.E.M</t>
  </si>
  <si>
    <t>PE - Camporee</t>
  </si>
  <si>
    <t>PE - Pinewood Derby</t>
  </si>
  <si>
    <t>PE - B.S.L.T</t>
  </si>
  <si>
    <t>PE - District Dinner</t>
  </si>
  <si>
    <t>PE - Cub Scouts Day Camp</t>
  </si>
  <si>
    <t>TR - Camporee</t>
  </si>
  <si>
    <t>TR - C.S.L.T.</t>
  </si>
  <si>
    <t>TR - B.S.L.T.</t>
  </si>
  <si>
    <t>TR - District Dinner</t>
  </si>
  <si>
    <t>TV - B.S.L.T</t>
  </si>
  <si>
    <t>TV - Webelos Weekend</t>
  </si>
  <si>
    <t>TR - O'Rama</t>
  </si>
  <si>
    <t>TV - Camporee</t>
  </si>
  <si>
    <t>TV - District Dinner</t>
  </si>
  <si>
    <t>TV - Baloo Training</t>
  </si>
  <si>
    <t>TV - C.S.L.T.</t>
  </si>
  <si>
    <t>TV - Tiger Cub Activities</t>
  </si>
  <si>
    <t>MP - Tiger Cub KIte Day</t>
  </si>
  <si>
    <t>MP - Webelos Woods</t>
  </si>
  <si>
    <t>MP - Scout Day</t>
  </si>
  <si>
    <t>MP - District Dinner</t>
  </si>
  <si>
    <t>MP - Spring Camporee</t>
  </si>
  <si>
    <t>MP - B.S.L.T.</t>
  </si>
  <si>
    <t>GG - Baloo Training</t>
  </si>
  <si>
    <t>GG - District Dinner</t>
  </si>
  <si>
    <t>GG - Camporee</t>
  </si>
  <si>
    <t>GG - Boy Scout Leader Specific</t>
  </si>
  <si>
    <t>GG -  Intro. Outdr Leadership</t>
  </si>
  <si>
    <t>Venturing Shooting Sports</t>
  </si>
  <si>
    <t>Commissioner Summit</t>
  </si>
  <si>
    <t>Area W3 - Activities</t>
  </si>
  <si>
    <t>National Jamboree 2017</t>
  </si>
  <si>
    <t>University of Scouting</t>
  </si>
  <si>
    <t>NYLT</t>
  </si>
  <si>
    <t>Philmont</t>
  </si>
  <si>
    <t>Woodbadge</t>
  </si>
  <si>
    <t>International Scout Day</t>
  </si>
  <si>
    <t>High Adventure</t>
  </si>
  <si>
    <t>The Rock</t>
  </si>
  <si>
    <t>Council Merit Badge Program</t>
  </si>
  <si>
    <t>Bike Races</t>
  </si>
  <si>
    <t>TR - Day Camp</t>
  </si>
  <si>
    <t>Venturing Rendezvous</t>
  </si>
  <si>
    <t>TV - Day Camp</t>
  </si>
  <si>
    <t>GG - Day Camp</t>
  </si>
  <si>
    <t>TV - Webelos Day Camp</t>
  </si>
  <si>
    <t>Cub Camp Extended Program</t>
  </si>
  <si>
    <t>Training</t>
  </si>
  <si>
    <t>Council 100th Anniversary</t>
  </si>
  <si>
    <t>Donated Property Sales</t>
  </si>
  <si>
    <t>F.B. Depository Account</t>
  </si>
  <si>
    <t>F.B. Accounts Payable</t>
  </si>
  <si>
    <t>F.B. Capital Account</t>
  </si>
  <si>
    <t>WestAmerica Bank</t>
  </si>
  <si>
    <t>Bank of the West</t>
  </si>
  <si>
    <t>Shared Services</t>
  </si>
  <si>
    <t>IOI PR Processing</t>
  </si>
  <si>
    <t>TV - B.S.L.T.</t>
  </si>
  <si>
    <t>Recruitment/Membership Supplis</t>
  </si>
  <si>
    <t>Commissioner service</t>
  </si>
  <si>
    <t>Web Site Address</t>
  </si>
  <si>
    <t>Redwood Empire MOU Expenses</t>
  </si>
  <si>
    <t>Alameda Piedmont MOU Expenses</t>
  </si>
  <si>
    <t>Camping Promotions</t>
  </si>
  <si>
    <t>Annual Report</t>
  </si>
  <si>
    <t>MP - Scout Hut</t>
  </si>
  <si>
    <t>Sea Base</t>
  </si>
  <si>
    <t>Employee Training</t>
  </si>
  <si>
    <t>National Meeting &amp; Top Hands</t>
  </si>
  <si>
    <t>Endowment Recognition</t>
  </si>
  <si>
    <t>F.B. Line of Credit</t>
  </si>
  <si>
    <t>Savings Bank of Mendocino Cnty</t>
  </si>
  <si>
    <t>Chase Bank</t>
  </si>
  <si>
    <t>F.B. Payroll Account</t>
  </si>
  <si>
    <t>Registration (Unit Deposits)</t>
  </si>
  <si>
    <t>Conversion</t>
  </si>
  <si>
    <t>Error</t>
  </si>
  <si>
    <t/>
  </si>
  <si>
    <t>December</t>
  </si>
  <si>
    <t>2016</t>
  </si>
  <si>
    <t>San Francisco Bay Area</t>
  </si>
  <si>
    <t>2016-12-31</t>
  </si>
  <si>
    <t>L028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</si>
</sst>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h:mm:ss\ AM/PM;@"/>
    <numFmt numFmtId="165" formatCode="_(* #,##0_);_(* \(#,##0\);_(* &quot;-&quot;??_);_(@_)"/>
  </numFmts>
  <fonts count="21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omic Sans MS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 tint="-0.14999847407452621"/>
      <name val="Calibri"/>
      <family val="2"/>
    </font>
    <font>
      <b/>
      <sz val="14"/>
      <color theme="0" tint="-0.14999847407452621"/>
      <name val="Calibri"/>
      <family val="2"/>
      <scheme val="minor"/>
    </font>
    <font>
      <sz val="10"/>
      <color theme="0" tint="-0.14999847407452621"/>
      <name val="Comic Sans MS"/>
      <family val="2"/>
    </font>
    <font>
      <sz val="9"/>
      <name val="Arial Unicode MS"/>
      <family val="2"/>
    </font>
    <font>
      <b/>
      <u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u val="singleAccounting"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0" tint="-0.249977111117893"/>
      <name val="Calibri"/>
      <family val="2"/>
    </font>
    <font>
      <sz val="14"/>
      <color theme="1"/>
      <name val="Calibri"/>
      <family val="2"/>
    </font>
    <font>
      <sz val="14"/>
      <color theme="0" tint="-0.14999847407452621"/>
      <name val="Calibri"/>
      <family val="2"/>
    </font>
    <font>
      <sz val="14"/>
      <color theme="0" tint="-0.1499984740745262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164" fontId="0" fillId="0" borderId="0"/>
    <xf numFmtId="43" fontId="3" fillId="0" borderId="0" applyFont="0" applyFill="0" applyBorder="0" applyAlignment="0" applyProtection="0"/>
  </cellStyleXfs>
  <cellXfs count="132">
    <xf numFmtId="164" fontId="0" fillId="0" borderId="0" xfId="0"/>
    <xf numFmtId="0" fontId="4" fillId="0" borderId="0" xfId="0" applyNumberFormat="1" applyFont="1" applyBorder="1"/>
    <xf numFmtId="0" fontId="5" fillId="0" borderId="0" xfId="0" applyNumberFormat="1" applyFont="1"/>
    <xf numFmtId="3" fontId="5" fillId="0" borderId="0" xfId="0" applyNumberFormat="1" applyFont="1"/>
    <xf numFmtId="0" fontId="5" fillId="0" borderId="0" xfId="0" applyNumberFormat="1" applyFont="1" applyBorder="1"/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/>
    <xf numFmtId="0" fontId="4" fillId="0" borderId="0" xfId="0" applyNumberFormat="1" applyFont="1" applyBorder="1" applyAlignment="1">
      <alignment horizontal="center"/>
    </xf>
    <xf numFmtId="3" fontId="4" fillId="0" borderId="14" xfId="0" applyNumberFormat="1" applyFont="1" applyBorder="1"/>
    <xf numFmtId="165" fontId="5" fillId="0" borderId="0" xfId="1" applyNumberFormat="1" applyFont="1" applyBorder="1" applyAlignment="1">
      <alignment horizontal="right" vertical="center" indent="1"/>
    </xf>
    <xf numFmtId="165" fontId="5" fillId="0" borderId="12" xfId="1" applyNumberFormat="1" applyFont="1" applyBorder="1" applyAlignment="1">
      <alignment horizontal="right" vertical="center" indent="1"/>
    </xf>
    <xf numFmtId="165" fontId="5" fillId="0" borderId="6" xfId="1" applyNumberFormat="1" applyFont="1" applyBorder="1" applyAlignment="1">
      <alignment horizontal="right" vertical="center" indent="1"/>
    </xf>
    <xf numFmtId="165" fontId="5" fillId="0" borderId="13" xfId="1" applyNumberFormat="1" applyFont="1" applyBorder="1" applyAlignment="1">
      <alignment horizontal="right" vertical="center" indent="1"/>
    </xf>
    <xf numFmtId="165" fontId="5" fillId="0" borderId="0" xfId="1" applyNumberFormat="1" applyFont="1"/>
    <xf numFmtId="165" fontId="4" fillId="0" borderId="0" xfId="1" applyNumberFormat="1" applyFont="1" applyBorder="1"/>
    <xf numFmtId="165" fontId="5" fillId="0" borderId="0" xfId="1" applyNumberFormat="1" applyFont="1" applyBorder="1" applyAlignment="1">
      <alignment horizontal="right" vertical="center"/>
    </xf>
    <xf numFmtId="165" fontId="5" fillId="0" borderId="12" xfId="1" applyNumberFormat="1" applyFont="1" applyBorder="1" applyAlignment="1">
      <alignment horizontal="right" vertical="center"/>
    </xf>
    <xf numFmtId="165" fontId="5" fillId="0" borderId="0" xfId="1" applyNumberFormat="1" applyFont="1" applyBorder="1"/>
    <xf numFmtId="165" fontId="5" fillId="0" borderId="0" xfId="1" applyNumberFormat="1" applyFont="1" applyAlignment="1">
      <alignment horizontal="left" vertical="center"/>
    </xf>
    <xf numFmtId="165" fontId="4" fillId="0" borderId="14" xfId="1" applyNumberFormat="1" applyFont="1" applyBorder="1" applyAlignment="1">
      <alignment horizontal="right" vertical="center" indent="1"/>
    </xf>
    <xf numFmtId="165" fontId="4" fillId="0" borderId="15" xfId="1" applyNumberFormat="1" applyFon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left"/>
    </xf>
    <xf numFmtId="0" fontId="6" fillId="0" borderId="0" xfId="0" applyNumberFormat="1" applyFont="1"/>
    <xf numFmtId="164" fontId="7" fillId="0" borderId="0" xfId="0" quotePrefix="1" applyFont="1"/>
    <xf numFmtId="164" fontId="7" fillId="0" borderId="0" xfId="0" applyFont="1"/>
    <xf numFmtId="164" fontId="8" fillId="0" borderId="0" xfId="0" applyFont="1"/>
    <xf numFmtId="49" fontId="8" fillId="0" borderId="0" xfId="0" applyNumberFormat="1" applyFont="1"/>
    <xf numFmtId="165" fontId="6" fillId="0" borderId="0" xfId="1" applyNumberFormat="1" applyFont="1"/>
    <xf numFmtId="165" fontId="5" fillId="0" borderId="0" xfId="1" applyNumberFormat="1" applyFont="1"/>
    <xf numFmtId="0" fontId="4" fillId="0" borderId="0" xfId="0" applyNumberFormat="1" applyFont="1" applyBorder="1"/>
    <xf numFmtId="165" fontId="5" fillId="0" borderId="0" xfId="1" applyNumberFormat="1" applyFont="1"/>
    <xf numFmtId="165" fontId="5" fillId="0" borderId="0" xfId="1" applyNumberFormat="1" applyFont="1"/>
    <xf numFmtId="0" fontId="4" fillId="0" borderId="0" xfId="0" applyNumberFormat="1" applyFont="1" applyBorder="1"/>
    <xf numFmtId="3" fontId="4" fillId="0" borderId="0" xfId="0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/>
    </xf>
    <xf numFmtId="165" fontId="5" fillId="0" borderId="18" xfId="1" applyNumberFormat="1" applyFont="1" applyBorder="1"/>
    <xf numFmtId="165" fontId="4" fillId="0" borderId="1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165" fontId="5" fillId="0" borderId="12" xfId="1" applyNumberFormat="1" applyFont="1" applyBorder="1"/>
    <xf numFmtId="165" fontId="4" fillId="0" borderId="8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right" indent="1"/>
    </xf>
    <xf numFmtId="165" fontId="5" fillId="0" borderId="12" xfId="1" applyNumberFormat="1" applyFont="1" applyBorder="1" applyAlignment="1">
      <alignment horizontal="right" indent="1"/>
    </xf>
    <xf numFmtId="165" fontId="4" fillId="0" borderId="0" xfId="1" applyNumberFormat="1" applyFont="1"/>
    <xf numFmtId="165" fontId="4" fillId="0" borderId="18" xfId="1" applyNumberFormat="1" applyFont="1" applyBorder="1" applyAlignment="1">
      <alignment horizontal="right" vertical="center" indent="1"/>
    </xf>
    <xf numFmtId="165" fontId="4" fillId="0" borderId="17" xfId="1" applyNumberFormat="1" applyFont="1" applyBorder="1" applyAlignment="1">
      <alignment horizontal="right" vertical="center" indent="1"/>
    </xf>
    <xf numFmtId="165" fontId="4" fillId="0" borderId="19" xfId="1" applyNumberFormat="1" applyFont="1" applyBorder="1" applyAlignment="1">
      <alignment horizontal="right" vertical="center" indent="1"/>
    </xf>
    <xf numFmtId="165" fontId="4" fillId="0" borderId="20" xfId="1" applyNumberFormat="1" applyFont="1" applyBorder="1" applyAlignment="1">
      <alignment horizontal="right" vertical="center" indent="1"/>
    </xf>
    <xf numFmtId="165" fontId="4" fillId="0" borderId="0" xfId="1" applyNumberFormat="1" applyFont="1" applyBorder="1" applyAlignment="1">
      <alignment horizontal="right" vertical="center" indent="1"/>
    </xf>
    <xf numFmtId="165" fontId="4" fillId="0" borderId="12" xfId="1" applyNumberFormat="1" applyFont="1" applyBorder="1" applyAlignment="1">
      <alignment horizontal="right" vertical="center" indent="1"/>
    </xf>
    <xf numFmtId="165" fontId="4" fillId="0" borderId="6" xfId="1" applyNumberFormat="1" applyFont="1" applyBorder="1" applyAlignment="1">
      <alignment horizontal="right" vertical="center" indent="1"/>
    </xf>
    <xf numFmtId="165" fontId="4" fillId="0" borderId="13" xfId="1" applyNumberFormat="1" applyFont="1" applyBorder="1" applyAlignment="1">
      <alignment horizontal="right" vertical="center" indent="1"/>
    </xf>
    <xf numFmtId="165" fontId="4" fillId="0" borderId="14" xfId="1" applyNumberFormat="1" applyFont="1" applyBorder="1"/>
    <xf numFmtId="165" fontId="4" fillId="0" borderId="15" xfId="1" applyNumberFormat="1" applyFont="1" applyBorder="1"/>
    <xf numFmtId="3" fontId="4" fillId="0" borderId="18" xfId="0" applyNumberFormat="1" applyFont="1" applyBorder="1"/>
    <xf numFmtId="165" fontId="4" fillId="0" borderId="18" xfId="1" applyNumberFormat="1" applyFont="1" applyBorder="1"/>
    <xf numFmtId="165" fontId="4" fillId="0" borderId="17" xfId="1" applyNumberFormat="1" applyFont="1" applyBorder="1"/>
    <xf numFmtId="165" fontId="5" fillId="0" borderId="17" xfId="1" applyNumberFormat="1" applyFont="1" applyBorder="1"/>
    <xf numFmtId="0" fontId="4" fillId="0" borderId="0" xfId="0" applyNumberFormat="1" applyFont="1" applyBorder="1"/>
    <xf numFmtId="49" fontId="9" fillId="0" borderId="21" xfId="0" applyNumberFormat="1" applyFont="1" applyBorder="1"/>
    <xf numFmtId="0" fontId="4" fillId="0" borderId="0" xfId="0" applyNumberFormat="1" applyFont="1" applyBorder="1"/>
    <xf numFmtId="3" fontId="5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4" fillId="0" borderId="0" xfId="0" applyNumberFormat="1" applyFont="1" applyBorder="1"/>
    <xf numFmtId="0" fontId="4" fillId="0" borderId="0" xfId="0" applyNumberFormat="1" applyFont="1" applyBorder="1"/>
    <xf numFmtId="165" fontId="4" fillId="0" borderId="23" xfId="1" applyNumberFormat="1" applyFont="1" applyBorder="1" applyAlignment="1">
      <alignment horizontal="right" vertical="center" indent="1"/>
    </xf>
    <xf numFmtId="0" fontId="4" fillId="0" borderId="0" xfId="0" applyNumberFormat="1" applyFont="1" applyBorder="1"/>
    <xf numFmtId="49" fontId="2" fillId="0" borderId="0" xfId="0" applyNumberFormat="1" applyFont="1"/>
    <xf numFmtId="49" fontId="13" fillId="0" borderId="0" xfId="0" applyNumberFormat="1" applyFont="1" applyBorder="1"/>
    <xf numFmtId="49" fontId="13" fillId="0" borderId="0" xfId="0" applyNumberFormat="1" applyFont="1" applyBorder="1" applyAlignment="1">
      <alignment wrapText="1"/>
    </xf>
    <xf numFmtId="0" fontId="2" fillId="0" borderId="0" xfId="0" applyNumberFormat="1" applyFont="1" applyBorder="1"/>
    <xf numFmtId="0" fontId="14" fillId="0" borderId="0" xfId="0" applyNumberFormat="1" applyFont="1" applyBorder="1"/>
    <xf numFmtId="0" fontId="14" fillId="0" borderId="0" xfId="0" applyNumberFormat="1" applyFont="1" applyBorder="1" applyAlignment="1">
      <alignment vertical="center"/>
    </xf>
    <xf numFmtId="165" fontId="14" fillId="0" borderId="0" xfId="1" applyNumberFormat="1" applyFont="1" applyBorder="1"/>
    <xf numFmtId="165" fontId="2" fillId="0" borderId="0" xfId="1" applyNumberFormat="1" applyFont="1" applyBorder="1"/>
    <xf numFmtId="0" fontId="4" fillId="0" borderId="0" xfId="0" applyNumberFormat="1" applyFont="1" applyBorder="1"/>
    <xf numFmtId="165" fontId="15" fillId="0" borderId="0" xfId="1" applyNumberFormat="1" applyFont="1" applyAlignment="1">
      <alignment horizontal="center"/>
    </xf>
    <xf numFmtId="3" fontId="17" fillId="0" borderId="0" xfId="0" applyNumberFormat="1" applyFont="1"/>
    <xf numFmtId="0" fontId="15" fillId="0" borderId="0" xfId="0" applyNumberFormat="1" applyFont="1" applyBorder="1"/>
    <xf numFmtId="0" fontId="17" fillId="0" borderId="0" xfId="0" applyNumberFormat="1" applyFont="1" applyBorder="1"/>
    <xf numFmtId="165" fontId="15" fillId="0" borderId="0" xfId="1" applyNumberFormat="1" applyFont="1" applyAlignment="1">
      <alignment horizontal="right"/>
    </xf>
    <xf numFmtId="0" fontId="17" fillId="0" borderId="0" xfId="0" applyNumberFormat="1" applyFont="1"/>
    <xf numFmtId="0" fontId="18" fillId="0" borderId="0" xfId="0" applyNumberFormat="1" applyFont="1"/>
    <xf numFmtId="0" fontId="19" fillId="0" borderId="0" xfId="0" applyNumberFormat="1" applyFont="1" applyBorder="1"/>
    <xf numFmtId="14" fontId="15" fillId="0" borderId="0" xfId="0" applyNumberFormat="1" applyFont="1" applyBorder="1"/>
    <xf numFmtId="165" fontId="4" fillId="0" borderId="12" xfId="1" applyNumberFormat="1" applyFont="1" applyBorder="1"/>
    <xf numFmtId="0" fontId="4" fillId="0" borderId="12" xfId="0" applyNumberFormat="1" applyFont="1" applyBorder="1"/>
    <xf numFmtId="0" fontId="4" fillId="0" borderId="0" xfId="0" applyNumberFormat="1" applyFont="1" applyBorder="1"/>
    <xf numFmtId="0" fontId="4" fillId="0" borderId="0" xfId="0" applyNumberFormat="1" applyFont="1" applyBorder="1"/>
    <xf numFmtId="49" fontId="1" fillId="0" borderId="0" xfId="0" applyNumberFormat="1" applyFont="1"/>
    <xf numFmtId="0" fontId="4" fillId="0" borderId="0" xfId="0" applyNumberFormat="1" applyFont="1" applyBorder="1"/>
    <xf numFmtId="165" fontId="16" fillId="0" borderId="0" xfId="1" quotePrefix="1" applyNumberFormat="1" applyFont="1"/>
    <xf numFmtId="0" fontId="18" fillId="0" borderId="0" xfId="0" quotePrefix="1" applyNumberFormat="1" applyFont="1"/>
    <xf numFmtId="0" fontId="7" fillId="0" borderId="0" xfId="0" quotePrefix="1" applyNumberFormat="1" applyFont="1"/>
    <xf numFmtId="164" fontId="8" fillId="0" borderId="0" xfId="0" quotePrefix="1" applyFont="1"/>
    <xf numFmtId="49" fontId="8" fillId="0" borderId="0" xfId="0" quotePrefix="1" applyNumberFormat="1" applyFont="1" applyAlignment="1">
      <alignment vertical="center"/>
    </xf>
    <xf numFmtId="164" fontId="8" fillId="0" borderId="0" xfId="0" quotePrefix="1" applyFont="1" applyAlignment="1">
      <alignment vertical="center"/>
    </xf>
    <xf numFmtId="165" fontId="14" fillId="0" borderId="0" xfId="1" quotePrefix="1" applyNumberFormat="1" applyFont="1" applyBorder="1"/>
    <xf numFmtId="165" fontId="15" fillId="0" borderId="0" xfId="1" applyNumberFormat="1" applyFont="1" applyAlignment="1">
      <alignment horizontal="center"/>
    </xf>
    <xf numFmtId="3" fontId="4" fillId="0" borderId="14" xfId="0" applyNumberFormat="1" applyFont="1" applyBorder="1" applyAlignment="1">
      <alignment vertical="center"/>
    </xf>
    <xf numFmtId="0" fontId="4" fillId="0" borderId="16" xfId="0" applyNumberFormat="1" applyFont="1" applyBorder="1"/>
    <xf numFmtId="165" fontId="4" fillId="0" borderId="16" xfId="1" applyNumberFormat="1" applyFont="1" applyBorder="1" applyAlignment="1">
      <alignment horizontal="left"/>
    </xf>
    <xf numFmtId="165" fontId="4" fillId="0" borderId="16" xfId="1" applyNumberFormat="1" applyFont="1" applyBorder="1"/>
    <xf numFmtId="165" fontId="4" fillId="0" borderId="9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165" fontId="12" fillId="0" borderId="0" xfId="1" applyNumberFormat="1" applyFont="1"/>
    <xf numFmtId="0" fontId="10" fillId="0" borderId="0" xfId="0" applyNumberFormat="1" applyFont="1" applyBorder="1"/>
    <xf numFmtId="4" fontId="20" fillId="0" borderId="0" xfId="0" applyNumberFormat="1" applyFont="1" applyBorder="1" applyAlignment="1">
      <alignment horizontal="center" vertical="top"/>
    </xf>
    <xf numFmtId="165" fontId="4" fillId="0" borderId="18" xfId="1" applyNumberFormat="1" applyFont="1" applyBorder="1" applyAlignment="1">
      <alignment horizontal="left"/>
    </xf>
    <xf numFmtId="165" fontId="4" fillId="0" borderId="0" xfId="1" applyNumberFormat="1" applyFont="1" applyBorder="1"/>
    <xf numFmtId="0" fontId="4" fillId="0" borderId="18" xfId="0" applyNumberFormat="1" applyFont="1" applyBorder="1"/>
    <xf numFmtId="3" fontId="4" fillId="0" borderId="18" xfId="0" applyNumberFormat="1" applyFont="1" applyBorder="1" applyAlignment="1">
      <alignment vertical="center"/>
    </xf>
    <xf numFmtId="0" fontId="4" fillId="0" borderId="14" xfId="0" applyNumberFormat="1" applyFont="1" applyBorder="1"/>
    <xf numFmtId="3" fontId="4" fillId="0" borderId="16" xfId="0" applyNumberFormat="1" applyFont="1" applyBorder="1"/>
    <xf numFmtId="165" fontId="4" fillId="0" borderId="16" xfId="1" quotePrefix="1" applyNumberFormat="1" applyFont="1" applyBorder="1" applyAlignment="1">
      <alignment horizontal="center"/>
    </xf>
    <xf numFmtId="165" fontId="4" fillId="0" borderId="16" xfId="1" applyNumberFormat="1" applyFont="1" applyBorder="1" applyAlignment="1">
      <alignment horizontal="center"/>
    </xf>
    <xf numFmtId="0" fontId="4" fillId="0" borderId="0" xfId="0" applyNumberFormat="1" applyFont="1" applyBorder="1"/>
    <xf numFmtId="0" fontId="11" fillId="0" borderId="0" xfId="0" applyNumberFormat="1" applyFont="1" applyBorder="1"/>
  </cellXfs>
  <cellStyles count="2">
    <cellStyle name="Comma" xfId="1" builtinId="3"/>
    <cellStyle name="Normal" xfId="0" builtinId="0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56029</xdr:colOff>
      <xdr:row>1</xdr:row>
      <xdr:rowOff>19050</xdr:rowOff>
    </xdr:from>
    <xdr:ext cx="609600" cy="59055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029" y="190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19200" y="1905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14</xdr:col>
      <xdr:colOff>142875</xdr:colOff>
      <xdr:row>1</xdr:row>
      <xdr:rowOff>76200</xdr:rowOff>
    </xdr:from>
    <xdr:ext cx="609600" cy="590550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258425" y="3048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324225" y="1905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15</xdr:col>
      <xdr:colOff>123265</xdr:colOff>
      <xdr:row>5</xdr:row>
      <xdr:rowOff>11206</xdr:rowOff>
    </xdr:from>
    <xdr:ext cx="2095500" cy="358588"/>
    <xdr:sp macro="[0]!Removezerorows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54971" y="649941"/>
          <a:ext cx="2095500" cy="358588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Remove Zero Rows</a:t>
          </a: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0960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0960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0960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</xdr:row>
      <xdr:rowOff>19050</xdr:rowOff>
    </xdr:from>
    <xdr:ext cx="609600" cy="590550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97155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</xdr:row>
      <xdr:rowOff>19050</xdr:rowOff>
    </xdr:from>
    <xdr:ext cx="609600" cy="590550"/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97155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</xdr:row>
      <xdr:rowOff>19050</xdr:rowOff>
    </xdr:from>
    <xdr:ext cx="781050" cy="590550"/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97155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0960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0960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0960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0960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</xdr:row>
      <xdr:rowOff>19050</xdr:rowOff>
    </xdr:from>
    <xdr:ext cx="609600" cy="590550"/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97155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</xdr:row>
      <xdr:rowOff>19050</xdr:rowOff>
    </xdr:from>
    <xdr:ext cx="609600" cy="590550"/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97155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</xdr:row>
      <xdr:rowOff>19050</xdr:rowOff>
    </xdr:from>
    <xdr:ext cx="781050" cy="590550"/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97155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609600" cy="590550"/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09600" y="495300"/>
          <a:ext cx="60960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19050</xdr:rowOff>
    </xdr:from>
    <xdr:ext cx="781050" cy="590550"/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09600" y="495300"/>
          <a:ext cx="781050" cy="590550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</a:bodyPr>
        <a:lstStyle/>
        <a:p>
          <a:pPr algn="ctr"/>
          <a:endParaRPr lang="en-US" sz="4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vision\LAYOUT\LC%20Proposed%20Statements%20in%20GL%20conversion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 FP"/>
      <sheetName val="SFP Accts"/>
      <sheetName val="St OP UR"/>
      <sheetName val="St Act_Mgmnt"/>
      <sheetName val="St Act Audi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319"/>
  <sheetViews>
    <sheetView showZeros="0" tabSelected="1" topLeftCell="B2" zoomScale="85" zoomScaleNormal="85" workbookViewId="0">
      <selection activeCell="B2" sqref="B2"/>
    </sheetView>
  </sheetViews>
  <sheetFormatPr defaultColWidth="9" defaultRowHeight="15" outlineLevelRow="1" x14ac:dyDescent="0.25"/>
  <cols>
    <col min="1" max="1" width="30.5" style="10" hidden="1" customWidth="1"/>
    <col min="2" max="2" width="2.375" style="1" customWidth="1"/>
    <col min="3" max="3" width="7.25" style="8" customWidth="1"/>
    <col min="4" max="4" width="6.375" style="8" customWidth="1"/>
    <col min="5" max="5" width="29.125" style="2" customWidth="1"/>
    <col min="6" max="12" width="13.125" style="35" customWidth="1"/>
    <col min="13" max="13" width="2" style="2" customWidth="1"/>
    <col min="14" max="14" width="9.125" style="2" bestFit="1" customWidth="1"/>
    <col min="15" max="15" width="9.375" style="83" bestFit="1" customWidth="1"/>
    <col min="16" max="16" width="30.375" style="83" customWidth="1"/>
    <col min="17" max="20" width="9" style="2"/>
    <col min="21" max="21" width="9" style="2" customWidth="1"/>
    <col min="22" max="16384" width="9" style="2"/>
  </cols>
  <sheetData>
    <row r="1" spans="1:21" hidden="1" x14ac:dyDescent="0.25">
      <c r="A1" s="3" t="s">
        <v>56</v>
      </c>
      <c r="C1" s="1"/>
      <c r="D1" s="4" t="s">
        <v>57</v>
      </c>
      <c r="E1" s="2" t="s">
        <v>58</v>
      </c>
      <c r="F1" s="51" t="s">
        <v>12</v>
      </c>
      <c r="G1" s="51" t="s">
        <v>868</v>
      </c>
      <c r="H1" s="52" t="s">
        <v>869</v>
      </c>
      <c r="I1" s="51" t="s">
        <v>13</v>
      </c>
      <c r="J1" s="51" t="s">
        <v>870</v>
      </c>
      <c r="K1" s="52" t="s">
        <v>871</v>
      </c>
      <c r="L1" s="52" t="s">
        <v>14</v>
      </c>
      <c r="N1" s="2">
        <v>1</v>
      </c>
      <c r="U1" s="2" t="s">
        <v>887</v>
      </c>
    </row>
    <row r="2" spans="1:21" s="94" customFormat="1" ht="18.75" x14ac:dyDescent="0.3">
      <c r="A2" s="90"/>
      <c r="B2" s="91" t="str">
        <f>TRIM(R5&amp;" Council  -  #"&amp;MID(R6,2,3))</f>
        <v>San Francisco Bay Area Council - #028</v>
      </c>
      <c r="C2" s="91"/>
      <c r="D2" s="91"/>
      <c r="E2" s="92"/>
      <c r="F2" s="89"/>
      <c r="G2" s="89"/>
      <c r="H2" s="89"/>
      <c r="I2" s="89"/>
      <c r="J2" s="89"/>
      <c r="K2" s="89"/>
      <c r="L2" s="93" t="s">
        <v>0</v>
      </c>
      <c r="N2" s="95">
        <v>1</v>
      </c>
      <c r="O2" s="96">
        <f>COUNTBLANK(M7:M1316)</f>
        <v>1310</v>
      </c>
      <c r="P2" s="104" t="s">
        <v>1366</v>
      </c>
      <c r="Q2" s="105" t="s">
        <v>1367</v>
      </c>
      <c r="S2" s="95"/>
      <c r="T2" s="95"/>
    </row>
    <row r="3" spans="1:21" s="94" customFormat="1" ht="18.75" x14ac:dyDescent="0.3">
      <c r="A3" s="90"/>
      <c r="B3" s="111" t="str">
        <f>IF(P3="Error","Detailed Comparative Statement of Budgeted Operations","Detailed Comparative Statement of Budgeted Operations - "&amp;Q2&amp;"")</f>
        <v>Detailed Comparative Statement of Budgeted Operations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N3" s="95"/>
      <c r="O3" s="96"/>
      <c r="P3" s="104" t="s">
        <v>1366</v>
      </c>
      <c r="Q3" s="95"/>
      <c r="S3" s="95"/>
      <c r="T3" s="95"/>
    </row>
    <row r="4" spans="1:21" s="94" customFormat="1" ht="19.5" thickBot="1" x14ac:dyDescent="0.35">
      <c r="A4" s="90"/>
      <c r="B4" s="121" t="str">
        <f>TRIM("Period Ending:  "&amp;Q4&amp;" "&amp;(RIGHT(Q6,2)&amp;", "&amp;S4))</f>
        <v>Period Ending: December 31, 2016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N4" s="95">
        <v>1</v>
      </c>
      <c r="O4" s="96" t="e">
        <f>COUNTBLANK(M12:N)</f>
        <v>#NAME?</v>
      </c>
      <c r="P4" s="96"/>
      <c r="Q4" s="27" t="s">
        <v>1368</v>
      </c>
      <c r="R4" s="28"/>
      <c r="S4" s="106" t="s">
        <v>1369</v>
      </c>
      <c r="T4" s="95"/>
    </row>
    <row r="5" spans="1:21" ht="18.75" x14ac:dyDescent="0.3">
      <c r="A5" s="3"/>
      <c r="C5" s="97" t="s">
        <v>957</v>
      </c>
      <c r="D5" s="33"/>
      <c r="F5" s="116" t="s">
        <v>1</v>
      </c>
      <c r="G5" s="117"/>
      <c r="H5" s="118"/>
      <c r="I5" s="116" t="s">
        <v>2</v>
      </c>
      <c r="J5" s="117"/>
      <c r="K5" s="118"/>
      <c r="L5" s="40" t="s">
        <v>3</v>
      </c>
      <c r="M5" s="5"/>
      <c r="N5" s="26">
        <v>1</v>
      </c>
      <c r="O5" s="84"/>
      <c r="P5" s="84"/>
      <c r="Q5" s="107" t="s">
        <v>1369</v>
      </c>
      <c r="R5" s="107" t="s">
        <v>1370</v>
      </c>
      <c r="S5" s="26"/>
      <c r="T5" s="26"/>
    </row>
    <row r="6" spans="1:21" s="75" customFormat="1" ht="26.25" customHeight="1" thickBot="1" x14ac:dyDescent="0.35">
      <c r="A6" s="71"/>
      <c r="B6" s="6"/>
      <c r="C6" s="72" t="s">
        <v>52</v>
      </c>
      <c r="D6" s="72" t="s">
        <v>53</v>
      </c>
      <c r="E6" s="73" t="s">
        <v>886</v>
      </c>
      <c r="F6" s="41" t="s">
        <v>4</v>
      </c>
      <c r="G6" s="42" t="s">
        <v>5</v>
      </c>
      <c r="H6" s="43" t="s">
        <v>6</v>
      </c>
      <c r="I6" s="41" t="s">
        <v>4</v>
      </c>
      <c r="J6" s="42" t="s">
        <v>5</v>
      </c>
      <c r="K6" s="43" t="s">
        <v>6</v>
      </c>
      <c r="L6" s="44" t="s">
        <v>4</v>
      </c>
      <c r="M6" s="5"/>
      <c r="N6" s="74">
        <v>1</v>
      </c>
      <c r="O6" s="85"/>
      <c r="P6" s="85"/>
      <c r="Q6" s="108" t="s">
        <v>1371</v>
      </c>
      <c r="R6" s="109" t="s">
        <v>1372</v>
      </c>
      <c r="S6" s="74"/>
      <c r="T6" s="74"/>
    </row>
    <row r="7" spans="1:21" ht="15.75" x14ac:dyDescent="0.3">
      <c r="A7" s="3"/>
      <c r="B7" s="6"/>
      <c r="C7" s="7"/>
      <c r="D7" s="7"/>
      <c r="E7" s="11"/>
      <c r="F7" s="45"/>
      <c r="G7" s="45"/>
      <c r="H7" s="50"/>
      <c r="I7" s="46"/>
      <c r="J7" s="46"/>
      <c r="K7" s="50"/>
      <c r="L7" s="50"/>
      <c r="M7" s="5"/>
      <c r="N7" s="26">
        <v>1</v>
      </c>
      <c r="O7" s="84"/>
      <c r="P7" s="84"/>
      <c r="Q7" s="30"/>
      <c r="R7" s="29"/>
      <c r="S7" s="26"/>
      <c r="T7" s="26"/>
    </row>
    <row r="8" spans="1:21" ht="15.75" hidden="1" x14ac:dyDescent="0.25">
      <c r="A8" s="3"/>
      <c r="B8" s="120" t="s">
        <v>623</v>
      </c>
      <c r="C8" s="120"/>
      <c r="D8" s="120"/>
      <c r="E8" s="120"/>
      <c r="F8" s="47"/>
      <c r="G8" s="47"/>
      <c r="H8" s="48"/>
      <c r="I8" s="47"/>
      <c r="J8" s="47"/>
      <c r="K8" s="48"/>
      <c r="L8" s="48"/>
      <c r="M8" s="4"/>
      <c r="N8" s="26">
        <v>1</v>
      </c>
      <c r="O8" s="110" t="s">
        <v>1371</v>
      </c>
      <c r="P8" s="84"/>
      <c r="Q8" s="26"/>
      <c r="R8" s="26"/>
      <c r="S8" s="26"/>
      <c r="T8" s="26"/>
    </row>
    <row r="9" spans="1:21" s="17" customFormat="1" ht="17.25" hidden="1" x14ac:dyDescent="0.4">
      <c r="B9" s="21"/>
      <c r="C9" s="119" t="s">
        <v>7</v>
      </c>
      <c r="D9" s="119"/>
      <c r="E9" s="119"/>
      <c r="F9" s="19"/>
      <c r="G9" s="19"/>
      <c r="H9" s="20"/>
      <c r="I9" s="19"/>
      <c r="J9" s="19"/>
      <c r="K9" s="20"/>
      <c r="L9" s="20"/>
      <c r="M9" s="21"/>
      <c r="N9" s="17">
        <v>1</v>
      </c>
      <c r="O9" s="110" t="s">
        <v>1371</v>
      </c>
      <c r="P9" s="86"/>
      <c r="Q9" s="31"/>
      <c r="R9" s="31"/>
      <c r="S9" s="31"/>
      <c r="T9" s="31"/>
    </row>
    <row r="10" spans="1:21" s="35" customFormat="1" hidden="1" x14ac:dyDescent="0.25">
      <c r="B10" s="123" t="s">
        <v>128</v>
      </c>
      <c r="C10" s="123"/>
      <c r="D10" s="123"/>
      <c r="E10" s="53"/>
      <c r="F10" s="19"/>
      <c r="G10" s="19"/>
      <c r="H10" s="20"/>
      <c r="I10" s="19"/>
      <c r="J10" s="19"/>
      <c r="K10" s="20"/>
      <c r="L10" s="20"/>
      <c r="M10" s="21"/>
      <c r="N10" s="31">
        <v>1</v>
      </c>
      <c r="O10" s="86"/>
      <c r="P10" s="86"/>
      <c r="Q10" s="31"/>
      <c r="R10" s="31"/>
      <c r="S10" s="31"/>
      <c r="T10" s="31"/>
    </row>
    <row r="11" spans="1:21" outlineLevel="1" x14ac:dyDescent="0.25">
      <c r="A11" s="3" t="s">
        <v>964</v>
      </c>
      <c r="B11" s="103"/>
      <c r="C11" s="103"/>
      <c r="D11" s="4" t="s">
        <v>1098</v>
      </c>
      <c r="E11" s="2" t="s">
        <v>1253</v>
      </c>
      <c r="F11" s="51">
        <v>13000</v>
      </c>
      <c r="G11" s="51">
        <v>12356</v>
      </c>
      <c r="H11" s="52">
        <v>16651.5</v>
      </c>
      <c r="I11" s="51">
        <v>64000</v>
      </c>
      <c r="J11" s="51">
        <v>48540</v>
      </c>
      <c r="K11" s="52">
        <v>58818.5</v>
      </c>
      <c r="L11" s="52">
        <v>64000</v>
      </c>
      <c r="U11" s="2">
        <f>+IF(OR(F11&lt;&gt;0,G11&lt;&gt;0,H11&lt;&gt;0,I11&lt;&gt;0,J11&lt;&gt;0,K11&lt;&gt;0,L11&lt;&gt;0),1,)</f>
        <v>1</v>
      </c>
    </row>
    <row r="12" spans="1:21" s="32" customFormat="1" x14ac:dyDescent="0.25">
      <c r="A12" s="22" t="s">
        <v>60</v>
      </c>
      <c r="B12" s="21"/>
      <c r="C12" s="38" t="str">
        <f>+IF(OR(F12&lt;&gt;0,G12&lt;&gt;0,H12&lt;&gt;0,I12&lt;&gt;0,J12&lt;&gt;0,K12&lt;&gt;0,L12&lt;&gt;0),O12,)</f>
        <v>4010</v>
      </c>
      <c r="D12" s="38"/>
      <c r="E12" s="38" t="str">
        <f>+IF(OR(F12&lt;&gt;0,G12&lt;&gt;0,H12&lt;&gt;0,I12&lt;&gt;0,J12&lt;&gt;0,K12&lt;&gt;0,L12&lt;&gt;0),P12,)</f>
        <v>Contributions-Direct Mail</v>
      </c>
      <c r="F12" s="58">
        <v>13000</v>
      </c>
      <c r="G12" s="58">
        <v>12356</v>
      </c>
      <c r="H12" s="59">
        <v>16651.5</v>
      </c>
      <c r="I12" s="60">
        <v>64000</v>
      </c>
      <c r="J12" s="58">
        <v>48540</v>
      </c>
      <c r="K12" s="59">
        <v>58818.5</v>
      </c>
      <c r="L12" s="61">
        <v>64000</v>
      </c>
      <c r="M12" s="21"/>
      <c r="N12" s="31"/>
      <c r="O12" s="81" t="s">
        <v>45</v>
      </c>
      <c r="P12" s="82" t="s">
        <v>46</v>
      </c>
      <c r="Q12" s="31"/>
      <c r="R12" s="31"/>
      <c r="S12" s="31"/>
      <c r="T12" s="31"/>
      <c r="U12" s="38">
        <f>+IF(OR(F12&lt;&gt;0,G12&lt;&gt;0,H12&lt;&gt;0,I12&lt;&gt;0,J12&lt;&gt;0,K12&lt;&gt;0,L12&lt;&gt;0),1,)</f>
        <v>1</v>
      </c>
    </row>
    <row r="13" spans="1:21" s="32" customFormat="1" hidden="1" x14ac:dyDescent="0.25">
      <c r="A13" s="22" t="s">
        <v>67</v>
      </c>
      <c r="B13" s="21"/>
      <c r="C13" s="38">
        <f>+IF(OR(F13&lt;&gt;0,G13&lt;&gt;0,H13&lt;&gt;0,I13&lt;&gt;0,J13&lt;&gt;0,K13&lt;&gt;0,L13&lt;&gt;0),O13,)</f>
        <v>0</v>
      </c>
      <c r="D13" s="38"/>
      <c r="E13" s="38">
        <f>+IF(OR(F13&lt;&gt;0,G13&lt;&gt;0,H13&lt;&gt;0,I13&lt;&gt;0,J13&lt;&gt;0,K13&lt;&gt;0,L13&lt;&gt;0),P13,)</f>
        <v>0</v>
      </c>
      <c r="F13" s="58">
        <v>0</v>
      </c>
      <c r="G13" s="58">
        <v>0</v>
      </c>
      <c r="H13" s="59">
        <v>0</v>
      </c>
      <c r="I13" s="60">
        <v>0</v>
      </c>
      <c r="J13" s="58">
        <v>0</v>
      </c>
      <c r="K13" s="59">
        <v>0</v>
      </c>
      <c r="L13" s="61">
        <v>0</v>
      </c>
      <c r="M13" s="21"/>
      <c r="N13" s="31"/>
      <c r="O13" s="81" t="s">
        <v>17</v>
      </c>
      <c r="P13" s="82" t="s">
        <v>18</v>
      </c>
      <c r="Q13" s="31"/>
      <c r="R13" s="31"/>
      <c r="S13" s="31"/>
      <c r="T13" s="31"/>
      <c r="U13" s="38">
        <f>+IF(OR(F13&lt;&gt;0,G13&lt;&gt;0,H13&lt;&gt;0,I13&lt;&gt;0,J13&lt;&gt;0,K13&lt;&gt;0,L13&lt;&gt;0),1,)</f>
        <v>0</v>
      </c>
    </row>
    <row r="14" spans="1:21" s="32" customFormat="1" ht="30" hidden="1" x14ac:dyDescent="0.25">
      <c r="A14" s="22" t="s">
        <v>61</v>
      </c>
      <c r="B14" s="21"/>
      <c r="C14" s="38">
        <f>+IF(OR(F14&lt;&gt;0,G14&lt;&gt;0,H14&lt;&gt;0,I14&lt;&gt;0,J14&lt;&gt;0,K14&lt;&gt;0,L14&lt;&gt;0),O14,)</f>
        <v>0</v>
      </c>
      <c r="D14" s="38"/>
      <c r="E14" s="38">
        <f>+IF(OR(F14&lt;&gt;0,G14&lt;&gt;0,H14&lt;&gt;0,I14&lt;&gt;0,J14&lt;&gt;0,K14&lt;&gt;0,L14&lt;&gt;0),P14,)</f>
        <v>0</v>
      </c>
      <c r="F14" s="58">
        <v>0</v>
      </c>
      <c r="G14" s="58">
        <v>0</v>
      </c>
      <c r="H14" s="59">
        <v>0</v>
      </c>
      <c r="I14" s="60">
        <v>0</v>
      </c>
      <c r="J14" s="58">
        <v>0</v>
      </c>
      <c r="K14" s="59">
        <v>0</v>
      </c>
      <c r="L14" s="61">
        <v>0</v>
      </c>
      <c r="M14" s="21"/>
      <c r="N14" s="31"/>
      <c r="O14" s="81" t="s">
        <v>47</v>
      </c>
      <c r="P14" s="82" t="s">
        <v>916</v>
      </c>
      <c r="Q14" s="31"/>
      <c r="R14" s="31"/>
      <c r="S14" s="31"/>
      <c r="T14" s="31"/>
      <c r="U14" s="38">
        <f>+IF(OR(F14&lt;&gt;0,G14&lt;&gt;0,H14&lt;&gt;0,I14&lt;&gt;0,J14&lt;&gt;0,K14&lt;&gt;0,L14&lt;&gt;0),1,)</f>
        <v>0</v>
      </c>
    </row>
    <row r="15" spans="1:21" s="34" customFormat="1" ht="15.75" thickBot="1" x14ac:dyDescent="0.3">
      <c r="A15" s="22"/>
      <c r="B15" s="39"/>
      <c r="C15" s="122" t="s">
        <v>54</v>
      </c>
      <c r="D15" s="122"/>
      <c r="E15" s="122"/>
      <c r="F15" s="54">
        <f>F12+F13+F14</f>
        <v>13000</v>
      </c>
      <c r="G15" s="54">
        <f t="shared" ref="G15:L15" si="0">G12+G13+G14</f>
        <v>12356</v>
      </c>
      <c r="H15" s="55">
        <f t="shared" si="0"/>
        <v>16651.5</v>
      </c>
      <c r="I15" s="54">
        <f t="shared" si="0"/>
        <v>64000</v>
      </c>
      <c r="J15" s="54">
        <f t="shared" si="0"/>
        <v>48540</v>
      </c>
      <c r="K15" s="55">
        <f t="shared" si="0"/>
        <v>58818.5</v>
      </c>
      <c r="L15" s="57">
        <f t="shared" si="0"/>
        <v>64000</v>
      </c>
      <c r="M15" s="21"/>
      <c r="N15" s="31">
        <v>1</v>
      </c>
      <c r="O15" s="81"/>
      <c r="P15" s="82"/>
      <c r="Q15" s="31"/>
      <c r="R15" s="31"/>
      <c r="S15" s="31"/>
      <c r="T15" s="31"/>
      <c r="U15" s="38">
        <f>+IF(OR(F15&lt;&gt;0,G15&lt;&gt;0,H15&lt;&gt;0,I15&lt;&gt;0,J15&lt;&gt;0,K15&lt;&gt;0,L15&lt;&gt;0),1,)</f>
        <v>1</v>
      </c>
    </row>
    <row r="16" spans="1:21" ht="15.75" outlineLevel="1" thickTop="1" x14ac:dyDescent="0.25">
      <c r="A16" s="3" t="s">
        <v>965</v>
      </c>
      <c r="B16" s="103"/>
      <c r="C16" s="103"/>
      <c r="D16" s="4" t="s">
        <v>1099</v>
      </c>
      <c r="E16" s="2" t="s">
        <v>1254</v>
      </c>
      <c r="F16" s="51">
        <v>0</v>
      </c>
      <c r="G16" s="51">
        <v>238</v>
      </c>
      <c r="H16" s="52">
        <v>0</v>
      </c>
      <c r="I16" s="51">
        <v>0</v>
      </c>
      <c r="J16" s="51">
        <v>238</v>
      </c>
      <c r="K16" s="52">
        <v>115</v>
      </c>
      <c r="L16" s="52">
        <v>0</v>
      </c>
      <c r="U16" s="2">
        <f t="shared" ref="U16:U27" si="1">+IF(OR(F16&lt;&gt;0,G16&lt;&gt;0,H16&lt;&gt;0,I16&lt;&gt;0,J16&lt;&gt;0,K16&lt;&gt;0,L16&lt;&gt;0),1,)</f>
        <v>1</v>
      </c>
    </row>
    <row r="17" spans="1:21" outlineLevel="1" x14ac:dyDescent="0.25">
      <c r="A17" s="3" t="s">
        <v>966</v>
      </c>
      <c r="B17" s="103"/>
      <c r="C17" s="103"/>
      <c r="D17" s="4" t="s">
        <v>1100</v>
      </c>
      <c r="E17" s="2" t="s">
        <v>1255</v>
      </c>
      <c r="F17" s="51">
        <v>7000</v>
      </c>
      <c r="G17" s="51">
        <v>5465</v>
      </c>
      <c r="H17" s="52">
        <v>7945</v>
      </c>
      <c r="I17" s="51">
        <v>55000</v>
      </c>
      <c r="J17" s="51">
        <v>43623</v>
      </c>
      <c r="K17" s="52">
        <v>52535</v>
      </c>
      <c r="L17" s="52">
        <v>55000</v>
      </c>
      <c r="U17" s="2">
        <f t="shared" si="1"/>
        <v>1</v>
      </c>
    </row>
    <row r="18" spans="1:21" outlineLevel="1" x14ac:dyDescent="0.25">
      <c r="A18" s="3" t="s">
        <v>967</v>
      </c>
      <c r="B18" s="103"/>
      <c r="C18" s="103"/>
      <c r="D18" s="4" t="s">
        <v>1101</v>
      </c>
      <c r="E18" s="2" t="s">
        <v>1256</v>
      </c>
      <c r="F18" s="51">
        <v>12000</v>
      </c>
      <c r="G18" s="51">
        <v>0</v>
      </c>
      <c r="H18" s="52">
        <v>0</v>
      </c>
      <c r="I18" s="51">
        <v>12000</v>
      </c>
      <c r="J18" s="51">
        <v>0</v>
      </c>
      <c r="K18" s="52">
        <v>0</v>
      </c>
      <c r="L18" s="52">
        <v>12000</v>
      </c>
      <c r="U18" s="2">
        <f t="shared" si="1"/>
        <v>1</v>
      </c>
    </row>
    <row r="19" spans="1:21" outlineLevel="1" x14ac:dyDescent="0.25">
      <c r="A19" s="3" t="s">
        <v>968</v>
      </c>
      <c r="B19" s="103"/>
      <c r="C19" s="103"/>
      <c r="D19" s="4" t="s">
        <v>1102</v>
      </c>
      <c r="E19" s="2" t="s">
        <v>1257</v>
      </c>
      <c r="F19" s="51">
        <v>0</v>
      </c>
      <c r="G19" s="51">
        <v>4358</v>
      </c>
      <c r="H19" s="52">
        <v>570</v>
      </c>
      <c r="I19" s="51">
        <v>121300</v>
      </c>
      <c r="J19" s="51">
        <v>126377.27</v>
      </c>
      <c r="K19" s="52">
        <v>115356.04</v>
      </c>
      <c r="L19" s="52">
        <v>121300</v>
      </c>
      <c r="U19" s="2">
        <f t="shared" si="1"/>
        <v>1</v>
      </c>
    </row>
    <row r="20" spans="1:21" outlineLevel="1" x14ac:dyDescent="0.25">
      <c r="A20" s="3" t="s">
        <v>969</v>
      </c>
      <c r="B20" s="103"/>
      <c r="C20" s="103"/>
      <c r="D20" s="4" t="s">
        <v>1103</v>
      </c>
      <c r="E20" s="2" t="s">
        <v>1258</v>
      </c>
      <c r="F20" s="51">
        <v>15000</v>
      </c>
      <c r="G20" s="51">
        <v>42679.07</v>
      </c>
      <c r="H20" s="52">
        <v>0</v>
      </c>
      <c r="I20" s="51">
        <v>109000</v>
      </c>
      <c r="J20" s="51">
        <v>47929.07</v>
      </c>
      <c r="K20" s="52">
        <v>142215.84</v>
      </c>
      <c r="L20" s="52">
        <v>109000</v>
      </c>
      <c r="U20" s="2">
        <f t="shared" si="1"/>
        <v>1</v>
      </c>
    </row>
    <row r="21" spans="1:21" outlineLevel="1" x14ac:dyDescent="0.25">
      <c r="A21" s="3" t="s">
        <v>970</v>
      </c>
      <c r="B21" s="103"/>
      <c r="C21" s="103"/>
      <c r="D21" s="4" t="s">
        <v>1104</v>
      </c>
      <c r="E21" s="2" t="s">
        <v>1259</v>
      </c>
      <c r="F21" s="51">
        <v>0</v>
      </c>
      <c r="G21" s="51">
        <v>3050</v>
      </c>
      <c r="H21" s="52">
        <v>370</v>
      </c>
      <c r="I21" s="51">
        <v>1500</v>
      </c>
      <c r="J21" s="51">
        <v>3776</v>
      </c>
      <c r="K21" s="52">
        <v>1672</v>
      </c>
      <c r="L21" s="52">
        <v>1500</v>
      </c>
      <c r="U21" s="2">
        <f t="shared" si="1"/>
        <v>1</v>
      </c>
    </row>
    <row r="22" spans="1:21" outlineLevel="1" x14ac:dyDescent="0.25">
      <c r="A22" s="3" t="s">
        <v>971</v>
      </c>
      <c r="B22" s="103"/>
      <c r="C22" s="103"/>
      <c r="D22" s="4" t="s">
        <v>1105</v>
      </c>
      <c r="E22" s="2" t="s">
        <v>1260</v>
      </c>
      <c r="F22" s="51">
        <v>4000</v>
      </c>
      <c r="G22" s="51">
        <v>8219.74</v>
      </c>
      <c r="H22" s="52">
        <v>783.97</v>
      </c>
      <c r="I22" s="51">
        <v>57000</v>
      </c>
      <c r="J22" s="51">
        <v>59707.92</v>
      </c>
      <c r="K22" s="52">
        <v>33084.5</v>
      </c>
      <c r="L22" s="52">
        <v>57000</v>
      </c>
      <c r="U22" s="2">
        <f t="shared" si="1"/>
        <v>1</v>
      </c>
    </row>
    <row r="23" spans="1:21" outlineLevel="1" x14ac:dyDescent="0.25">
      <c r="A23" s="3" t="s">
        <v>972</v>
      </c>
      <c r="B23" s="103"/>
      <c r="C23" s="103"/>
      <c r="D23" s="4" t="s">
        <v>1106</v>
      </c>
      <c r="E23" s="2" t="s">
        <v>1261</v>
      </c>
      <c r="F23" s="51">
        <v>11000</v>
      </c>
      <c r="G23" s="51">
        <v>16409.05</v>
      </c>
      <c r="H23" s="52">
        <v>17228.599999999999</v>
      </c>
      <c r="I23" s="51">
        <v>451000</v>
      </c>
      <c r="J23" s="51">
        <v>321713.53000000003</v>
      </c>
      <c r="K23" s="52">
        <v>417737.54</v>
      </c>
      <c r="L23" s="52">
        <v>451000</v>
      </c>
      <c r="U23" s="2">
        <f t="shared" si="1"/>
        <v>1</v>
      </c>
    </row>
    <row r="24" spans="1:21" outlineLevel="1" x14ac:dyDescent="0.25">
      <c r="A24" s="3" t="s">
        <v>973</v>
      </c>
      <c r="B24" s="103"/>
      <c r="C24" s="103"/>
      <c r="D24" s="4" t="s">
        <v>1107</v>
      </c>
      <c r="E24" s="2" t="s">
        <v>1262</v>
      </c>
      <c r="F24" s="51">
        <v>0</v>
      </c>
      <c r="G24" s="51">
        <v>400</v>
      </c>
      <c r="H24" s="52">
        <v>0</v>
      </c>
      <c r="I24" s="51">
        <v>0</v>
      </c>
      <c r="J24" s="51">
        <v>400</v>
      </c>
      <c r="K24" s="52">
        <v>0</v>
      </c>
      <c r="L24" s="52">
        <v>0</v>
      </c>
      <c r="U24" s="2">
        <f t="shared" si="1"/>
        <v>1</v>
      </c>
    </row>
    <row r="25" spans="1:21" outlineLevel="1" x14ac:dyDescent="0.25">
      <c r="A25" s="3" t="s">
        <v>974</v>
      </c>
      <c r="B25" s="103"/>
      <c r="C25" s="103"/>
      <c r="D25" s="4" t="s">
        <v>1108</v>
      </c>
      <c r="E25" s="2" t="s">
        <v>1148</v>
      </c>
      <c r="F25" s="51">
        <v>0</v>
      </c>
      <c r="G25" s="51">
        <v>600</v>
      </c>
      <c r="H25" s="52">
        <v>0</v>
      </c>
      <c r="I25" s="51">
        <v>0</v>
      </c>
      <c r="J25" s="51">
        <v>600</v>
      </c>
      <c r="K25" s="52">
        <v>0</v>
      </c>
      <c r="L25" s="52">
        <v>0</v>
      </c>
      <c r="U25" s="2">
        <f t="shared" si="1"/>
        <v>1</v>
      </c>
    </row>
    <row r="26" spans="1:21" outlineLevel="1" x14ac:dyDescent="0.25">
      <c r="A26" s="3" t="s">
        <v>975</v>
      </c>
      <c r="B26" s="103"/>
      <c r="C26" s="103"/>
      <c r="D26" s="4" t="s">
        <v>1109</v>
      </c>
      <c r="E26" s="2" t="s">
        <v>1153</v>
      </c>
      <c r="F26" s="51">
        <v>0</v>
      </c>
      <c r="G26" s="51">
        <v>600</v>
      </c>
      <c r="H26" s="52">
        <v>0</v>
      </c>
      <c r="I26" s="51">
        <v>0</v>
      </c>
      <c r="J26" s="51">
        <v>600</v>
      </c>
      <c r="K26" s="52">
        <v>0</v>
      </c>
      <c r="L26" s="52">
        <v>0</v>
      </c>
      <c r="U26" s="2">
        <f t="shared" si="1"/>
        <v>1</v>
      </c>
    </row>
    <row r="27" spans="1:21" outlineLevel="1" x14ac:dyDescent="0.25">
      <c r="A27" s="3" t="s">
        <v>976</v>
      </c>
      <c r="B27" s="103"/>
      <c r="C27" s="103"/>
      <c r="D27" s="4" t="s">
        <v>1110</v>
      </c>
      <c r="E27" s="2" t="s">
        <v>1263</v>
      </c>
      <c r="F27" s="51">
        <v>0</v>
      </c>
      <c r="G27" s="51">
        <v>0</v>
      </c>
      <c r="H27" s="52">
        <v>0</v>
      </c>
      <c r="I27" s="51">
        <v>0</v>
      </c>
      <c r="J27" s="51">
        <v>126.45</v>
      </c>
      <c r="K27" s="52">
        <v>0</v>
      </c>
      <c r="L27" s="52">
        <v>0</v>
      </c>
      <c r="U27" s="2">
        <f t="shared" si="1"/>
        <v>1</v>
      </c>
    </row>
    <row r="28" spans="1:21" s="17" customFormat="1" x14ac:dyDescent="0.25">
      <c r="A28" s="22" t="s">
        <v>59</v>
      </c>
      <c r="B28" s="21"/>
      <c r="C28" s="38" t="str">
        <f>+IF(OR(F28&lt;&gt;0,G28&lt;&gt;0,H28&lt;&gt;0,I28&lt;&gt;0,J28&lt;&gt;0,K28&lt;&gt;0,L28&lt;&gt;0),O28,)</f>
        <v>4001</v>
      </c>
      <c r="D28" s="38"/>
      <c r="E28" s="38" t="str">
        <f>+IF(OR(F28&lt;&gt;0,G28&lt;&gt;0,H28&lt;&gt;0,I28&lt;&gt;0,J28&lt;&gt;0,K28&lt;&gt;0,L28&lt;&gt;0),P28,)</f>
        <v>Contributions-FOS</v>
      </c>
      <c r="F28" s="58">
        <v>49000</v>
      </c>
      <c r="G28" s="58">
        <v>82018.86</v>
      </c>
      <c r="H28" s="59">
        <v>26897.57</v>
      </c>
      <c r="I28" s="60">
        <v>806800</v>
      </c>
      <c r="J28" s="58">
        <v>605091.24</v>
      </c>
      <c r="K28" s="59">
        <v>762715.91999999993</v>
      </c>
      <c r="L28" s="61">
        <v>806800</v>
      </c>
      <c r="M28" s="21"/>
      <c r="N28" s="31"/>
      <c r="O28" s="81" t="s">
        <v>41</v>
      </c>
      <c r="P28" s="82" t="s">
        <v>42</v>
      </c>
      <c r="Q28" s="31"/>
      <c r="R28" s="31"/>
      <c r="S28" s="31"/>
      <c r="T28" s="31"/>
      <c r="U28" s="38">
        <f t="shared" ref="U28:U145" si="2">+IF(OR(F28&lt;&gt;0,G28&lt;&gt;0,H28&lt;&gt;0,I28&lt;&gt;0,J28&lt;&gt;0,K28&lt;&gt;0,L28&lt;&gt;0),1,)</f>
        <v>1</v>
      </c>
    </row>
    <row r="29" spans="1:21" s="32" customFormat="1" hidden="1" x14ac:dyDescent="0.25">
      <c r="A29" s="22" t="s">
        <v>62</v>
      </c>
      <c r="B29" s="21"/>
      <c r="C29" s="38">
        <f t="shared" ref="C29:C41" si="3">+IF(OR(F29&lt;&gt;0,G29&lt;&gt;0,H29&lt;&gt;0,I29&lt;&gt;0,J29&lt;&gt;0,K29&lt;&gt;0,L29&lt;&gt;0),O29,)</f>
        <v>0</v>
      </c>
      <c r="D29" s="38"/>
      <c r="E29" s="38">
        <f t="shared" ref="E29:E41" si="4">+IF(OR(F29&lt;&gt;0,G29&lt;&gt;0,H29&lt;&gt;0,I29&lt;&gt;0,J29&lt;&gt;0,K29&lt;&gt;0,L29&lt;&gt;0),P29,)</f>
        <v>0</v>
      </c>
      <c r="F29" s="58">
        <v>0</v>
      </c>
      <c r="G29" s="58">
        <v>0</v>
      </c>
      <c r="H29" s="59">
        <v>0</v>
      </c>
      <c r="I29" s="60">
        <v>0</v>
      </c>
      <c r="J29" s="58">
        <v>0</v>
      </c>
      <c r="K29" s="59">
        <v>0</v>
      </c>
      <c r="L29" s="61">
        <v>0</v>
      </c>
      <c r="M29" s="21"/>
      <c r="N29" s="31"/>
      <c r="O29" s="81" t="s">
        <v>43</v>
      </c>
      <c r="P29" s="82" t="s">
        <v>44</v>
      </c>
      <c r="Q29" s="31"/>
      <c r="R29" s="31"/>
      <c r="S29" s="31"/>
      <c r="T29" s="31"/>
      <c r="U29" s="38">
        <f t="shared" si="2"/>
        <v>0</v>
      </c>
    </row>
    <row r="30" spans="1:21" outlineLevel="1" x14ac:dyDescent="0.25">
      <c r="A30" s="3" t="s">
        <v>966</v>
      </c>
      <c r="B30" s="103"/>
      <c r="C30" s="103"/>
      <c r="D30" s="4" t="s">
        <v>1100</v>
      </c>
      <c r="E30" s="2" t="s">
        <v>1255</v>
      </c>
      <c r="F30" s="51">
        <v>0</v>
      </c>
      <c r="G30" s="51">
        <v>0</v>
      </c>
      <c r="H30" s="52">
        <v>5000</v>
      </c>
      <c r="I30" s="51">
        <v>0</v>
      </c>
      <c r="J30" s="51">
        <v>0</v>
      </c>
      <c r="K30" s="52">
        <v>5000</v>
      </c>
      <c r="L30" s="52">
        <v>0</v>
      </c>
      <c r="U30" s="2">
        <f t="shared" ref="U30:U32" si="5">+IF(OR(F30&lt;&gt;0,G30&lt;&gt;0,H30&lt;&gt;0,I30&lt;&gt;0,J30&lt;&gt;0,K30&lt;&gt;0,L30&lt;&gt;0),1,)</f>
        <v>1</v>
      </c>
    </row>
    <row r="31" spans="1:21" outlineLevel="1" x14ac:dyDescent="0.25">
      <c r="A31" s="3" t="s">
        <v>968</v>
      </c>
      <c r="B31" s="103"/>
      <c r="C31" s="103"/>
      <c r="D31" s="4" t="s">
        <v>1102</v>
      </c>
      <c r="E31" s="2" t="s">
        <v>1257</v>
      </c>
      <c r="F31" s="51">
        <v>0</v>
      </c>
      <c r="G31" s="51">
        <v>0</v>
      </c>
      <c r="H31" s="52">
        <v>0</v>
      </c>
      <c r="I31" s="51">
        <v>0</v>
      </c>
      <c r="J31" s="51">
        <v>0</v>
      </c>
      <c r="K31" s="52">
        <v>5500</v>
      </c>
      <c r="L31" s="52">
        <v>0</v>
      </c>
      <c r="U31" s="2">
        <f t="shared" si="5"/>
        <v>1</v>
      </c>
    </row>
    <row r="32" spans="1:21" outlineLevel="1" x14ac:dyDescent="0.25">
      <c r="A32" s="3" t="s">
        <v>972</v>
      </c>
      <c r="B32" s="103"/>
      <c r="C32" s="103"/>
      <c r="D32" s="4" t="s">
        <v>1106</v>
      </c>
      <c r="E32" s="2" t="s">
        <v>1261</v>
      </c>
      <c r="F32" s="51">
        <v>0</v>
      </c>
      <c r="G32" s="51">
        <v>0</v>
      </c>
      <c r="H32" s="52">
        <v>0</v>
      </c>
      <c r="I32" s="51">
        <v>0</v>
      </c>
      <c r="J32" s="51">
        <v>0</v>
      </c>
      <c r="K32" s="52">
        <v>-20944.810000000001</v>
      </c>
      <c r="L32" s="52">
        <v>0</v>
      </c>
      <c r="U32" s="2">
        <f t="shared" si="5"/>
        <v>1</v>
      </c>
    </row>
    <row r="33" spans="1:21" s="35" customFormat="1" x14ac:dyDescent="0.25">
      <c r="A33" s="22" t="s">
        <v>66</v>
      </c>
      <c r="B33" s="21"/>
      <c r="C33" s="38" t="str">
        <f>+IF(OR(F33&lt;&gt;0,G33&lt;&gt;0,H33&lt;&gt;0,I33&lt;&gt;0,J33&lt;&gt;0,K33&lt;&gt;0,L33&lt;&gt;0),O33,)</f>
        <v>3605</v>
      </c>
      <c r="D33" s="38"/>
      <c r="E33" s="38" t="str">
        <f>+IF(OR(F33&lt;&gt;0,G33&lt;&gt;0,H33&lt;&gt;0,I33&lt;&gt;0,J33&lt;&gt;0,K33&lt;&gt;0,L33&lt;&gt;0),P33,)</f>
        <v>Reclass-Friends of Scouting</v>
      </c>
      <c r="F33" s="58">
        <v>0</v>
      </c>
      <c r="G33" s="58">
        <v>0</v>
      </c>
      <c r="H33" s="59">
        <v>5000</v>
      </c>
      <c r="I33" s="60">
        <v>0</v>
      </c>
      <c r="J33" s="58">
        <v>0</v>
      </c>
      <c r="K33" s="59">
        <v>-10444.810000000001</v>
      </c>
      <c r="L33" s="61">
        <v>0</v>
      </c>
      <c r="M33" s="21"/>
      <c r="N33" s="31"/>
      <c r="O33" s="81" t="s">
        <v>15</v>
      </c>
      <c r="P33" s="82" t="s">
        <v>16</v>
      </c>
      <c r="Q33" s="31"/>
      <c r="R33" s="31"/>
      <c r="S33" s="31"/>
      <c r="T33" s="31"/>
      <c r="U33" s="38">
        <f t="shared" si="2"/>
        <v>1</v>
      </c>
    </row>
    <row r="34" spans="1:21" s="32" customFormat="1" hidden="1" x14ac:dyDescent="0.25">
      <c r="A34" s="22" t="s">
        <v>63</v>
      </c>
      <c r="B34" s="21"/>
      <c r="C34" s="38">
        <f t="shared" si="3"/>
        <v>0</v>
      </c>
      <c r="D34" s="38"/>
      <c r="E34" s="38">
        <f t="shared" si="4"/>
        <v>0</v>
      </c>
      <c r="F34" s="58">
        <v>0</v>
      </c>
      <c r="G34" s="58">
        <v>0</v>
      </c>
      <c r="H34" s="59">
        <v>0</v>
      </c>
      <c r="I34" s="60">
        <v>0</v>
      </c>
      <c r="J34" s="58">
        <v>0</v>
      </c>
      <c r="K34" s="59">
        <v>0</v>
      </c>
      <c r="L34" s="61">
        <v>0</v>
      </c>
      <c r="M34" s="21"/>
      <c r="N34" s="31"/>
      <c r="O34" s="81" t="s">
        <v>48</v>
      </c>
      <c r="P34" s="82" t="s">
        <v>49</v>
      </c>
      <c r="Q34" s="31"/>
      <c r="R34" s="31"/>
      <c r="S34" s="31"/>
      <c r="T34" s="31"/>
      <c r="U34" s="38">
        <f t="shared" si="2"/>
        <v>0</v>
      </c>
    </row>
    <row r="35" spans="1:21" s="32" customFormat="1" hidden="1" x14ac:dyDescent="0.25">
      <c r="A35" s="22" t="s">
        <v>64</v>
      </c>
      <c r="B35" s="21"/>
      <c r="C35" s="38">
        <f t="shared" si="3"/>
        <v>0</v>
      </c>
      <c r="D35" s="38"/>
      <c r="E35" s="38">
        <f t="shared" si="4"/>
        <v>0</v>
      </c>
      <c r="F35" s="58">
        <v>0</v>
      </c>
      <c r="G35" s="58">
        <v>0</v>
      </c>
      <c r="H35" s="59">
        <v>0</v>
      </c>
      <c r="I35" s="60">
        <v>0</v>
      </c>
      <c r="J35" s="58">
        <v>0</v>
      </c>
      <c r="K35" s="59">
        <v>0</v>
      </c>
      <c r="L35" s="61">
        <v>0</v>
      </c>
      <c r="M35" s="21"/>
      <c r="N35" s="31"/>
      <c r="O35" s="81" t="s">
        <v>50</v>
      </c>
      <c r="P35" s="82" t="s">
        <v>895</v>
      </c>
      <c r="Q35" s="31"/>
      <c r="R35" s="31"/>
      <c r="S35" s="31"/>
      <c r="T35" s="31"/>
      <c r="U35" s="38">
        <f t="shared" si="2"/>
        <v>0</v>
      </c>
    </row>
    <row r="36" spans="1:21" outlineLevel="1" x14ac:dyDescent="0.25">
      <c r="A36" s="3" t="s">
        <v>966</v>
      </c>
      <c r="B36" s="103"/>
      <c r="C36" s="103"/>
      <c r="D36" s="4" t="s">
        <v>1100</v>
      </c>
      <c r="E36" s="2" t="s">
        <v>1255</v>
      </c>
      <c r="F36" s="51">
        <v>-5000</v>
      </c>
      <c r="G36" s="51">
        <v>381.58</v>
      </c>
      <c r="H36" s="52">
        <v>443.9</v>
      </c>
      <c r="I36" s="51">
        <v>-5000</v>
      </c>
      <c r="J36" s="51">
        <v>0</v>
      </c>
      <c r="K36" s="52">
        <v>0</v>
      </c>
      <c r="L36" s="52">
        <v>-5000</v>
      </c>
      <c r="U36" s="2">
        <f t="shared" ref="U36:U40" si="6">+IF(OR(F36&lt;&gt;0,G36&lt;&gt;0,H36&lt;&gt;0,I36&lt;&gt;0,J36&lt;&gt;0,K36&lt;&gt;0,L36&lt;&gt;0),1,)</f>
        <v>1</v>
      </c>
    </row>
    <row r="37" spans="1:21" outlineLevel="1" x14ac:dyDescent="0.25">
      <c r="A37" s="3" t="s">
        <v>968</v>
      </c>
      <c r="B37" s="103"/>
      <c r="C37" s="103"/>
      <c r="D37" s="4" t="s">
        <v>1102</v>
      </c>
      <c r="E37" s="2" t="s">
        <v>1257</v>
      </c>
      <c r="F37" s="51">
        <v>-1000</v>
      </c>
      <c r="G37" s="51">
        <v>2760.57</v>
      </c>
      <c r="H37" s="52">
        <v>3066.09</v>
      </c>
      <c r="I37" s="51">
        <v>-1000</v>
      </c>
      <c r="J37" s="51">
        <v>-900</v>
      </c>
      <c r="K37" s="52">
        <v>-377.48</v>
      </c>
      <c r="L37" s="52">
        <v>-1000</v>
      </c>
      <c r="U37" s="2">
        <f t="shared" si="6"/>
        <v>1</v>
      </c>
    </row>
    <row r="38" spans="1:21" outlineLevel="1" x14ac:dyDescent="0.25">
      <c r="A38" s="3" t="s">
        <v>969</v>
      </c>
      <c r="B38" s="103"/>
      <c r="C38" s="103"/>
      <c r="D38" s="4" t="s">
        <v>1103</v>
      </c>
      <c r="E38" s="2" t="s">
        <v>1258</v>
      </c>
      <c r="F38" s="51">
        <v>-1000</v>
      </c>
      <c r="G38" s="51">
        <v>0</v>
      </c>
      <c r="H38" s="52">
        <v>0</v>
      </c>
      <c r="I38" s="51">
        <v>-1000</v>
      </c>
      <c r="J38" s="51">
        <v>0</v>
      </c>
      <c r="K38" s="52">
        <v>0</v>
      </c>
      <c r="L38" s="52">
        <v>-1000</v>
      </c>
      <c r="U38" s="2">
        <f t="shared" si="6"/>
        <v>1</v>
      </c>
    </row>
    <row r="39" spans="1:21" outlineLevel="1" x14ac:dyDescent="0.25">
      <c r="A39" s="3" t="s">
        <v>971</v>
      </c>
      <c r="B39" s="103"/>
      <c r="C39" s="103"/>
      <c r="D39" s="4" t="s">
        <v>1105</v>
      </c>
      <c r="E39" s="2" t="s">
        <v>1260</v>
      </c>
      <c r="F39" s="51">
        <v>-500</v>
      </c>
      <c r="G39" s="51">
        <v>29.81</v>
      </c>
      <c r="H39" s="52">
        <v>639.57000000000005</v>
      </c>
      <c r="I39" s="51">
        <v>-2350</v>
      </c>
      <c r="J39" s="51">
        <v>-1000</v>
      </c>
      <c r="K39" s="52">
        <v>-6.5</v>
      </c>
      <c r="L39" s="52">
        <v>-2350</v>
      </c>
      <c r="U39" s="2">
        <f t="shared" si="6"/>
        <v>1</v>
      </c>
    </row>
    <row r="40" spans="1:21" outlineLevel="1" x14ac:dyDescent="0.25">
      <c r="A40" s="3" t="s">
        <v>972</v>
      </c>
      <c r="B40" s="103"/>
      <c r="C40" s="103"/>
      <c r="D40" s="4" t="s">
        <v>1106</v>
      </c>
      <c r="E40" s="2" t="s">
        <v>1261</v>
      </c>
      <c r="F40" s="51">
        <v>-32000</v>
      </c>
      <c r="G40" s="51">
        <v>15567.46</v>
      </c>
      <c r="H40" s="52">
        <v>8271.2000000000007</v>
      </c>
      <c r="I40" s="51">
        <v>-32000</v>
      </c>
      <c r="J40" s="51">
        <v>-12000</v>
      </c>
      <c r="K40" s="52">
        <v>-22792.68</v>
      </c>
      <c r="L40" s="52">
        <v>-32000</v>
      </c>
      <c r="U40" s="2">
        <f t="shared" si="6"/>
        <v>1</v>
      </c>
    </row>
    <row r="41" spans="1:21" s="32" customFormat="1" x14ac:dyDescent="0.25">
      <c r="A41" s="22" t="s">
        <v>65</v>
      </c>
      <c r="B41" s="21"/>
      <c r="C41" s="38" t="str">
        <f t="shared" si="3"/>
        <v>4069</v>
      </c>
      <c r="D41" s="38"/>
      <c r="E41" s="38" t="str">
        <f t="shared" si="4"/>
        <v>Provision for Uncollectable-FOS</v>
      </c>
      <c r="F41" s="58">
        <v>-39500</v>
      </c>
      <c r="G41" s="58">
        <v>18739.419999999998</v>
      </c>
      <c r="H41" s="59">
        <v>12420.760000000002</v>
      </c>
      <c r="I41" s="60">
        <v>-41350</v>
      </c>
      <c r="J41" s="58">
        <v>-13900</v>
      </c>
      <c r="K41" s="59">
        <v>-23176.66</v>
      </c>
      <c r="L41" s="61">
        <v>-41350</v>
      </c>
      <c r="M41" s="21"/>
      <c r="N41" s="31"/>
      <c r="O41" s="81" t="s">
        <v>51</v>
      </c>
      <c r="P41" s="82" t="s">
        <v>915</v>
      </c>
      <c r="Q41" s="31"/>
      <c r="R41" s="31"/>
      <c r="S41" s="31"/>
      <c r="T41" s="31"/>
      <c r="U41" s="38">
        <f t="shared" si="2"/>
        <v>1</v>
      </c>
    </row>
    <row r="42" spans="1:21" s="32" customFormat="1" ht="15.75" thickBot="1" x14ac:dyDescent="0.3">
      <c r="A42" s="22"/>
      <c r="B42" s="39"/>
      <c r="C42" s="122" t="s">
        <v>55</v>
      </c>
      <c r="D42" s="122"/>
      <c r="E42" s="122"/>
      <c r="F42" s="54">
        <f>F28+F29+F34+F35+F41+F33</f>
        <v>9500</v>
      </c>
      <c r="G42" s="54">
        <f t="shared" ref="G42:L42" si="7">G28+G29+G34+G35+G41+G33</f>
        <v>100758.28</v>
      </c>
      <c r="H42" s="55">
        <f t="shared" si="7"/>
        <v>44318.33</v>
      </c>
      <c r="I42" s="56">
        <f t="shared" si="7"/>
        <v>765450</v>
      </c>
      <c r="J42" s="54">
        <f t="shared" si="7"/>
        <v>591191.24</v>
      </c>
      <c r="K42" s="55">
        <f t="shared" si="7"/>
        <v>729094.44999999984</v>
      </c>
      <c r="L42" s="57">
        <f t="shared" si="7"/>
        <v>765450</v>
      </c>
      <c r="M42" s="21"/>
      <c r="N42" s="31">
        <v>1</v>
      </c>
      <c r="O42" s="87"/>
      <c r="P42" s="87"/>
      <c r="Q42" s="31"/>
      <c r="R42" s="31"/>
      <c r="S42" s="31"/>
      <c r="T42" s="31"/>
      <c r="U42" s="38">
        <f t="shared" si="2"/>
        <v>1</v>
      </c>
    </row>
    <row r="43" spans="1:21" s="35" customFormat="1" ht="15.75" hidden="1" thickTop="1" x14ac:dyDescent="0.25">
      <c r="A43" s="22"/>
      <c r="B43" s="114" t="s">
        <v>129</v>
      </c>
      <c r="C43" s="114"/>
      <c r="D43" s="114"/>
      <c r="E43" s="38"/>
      <c r="F43" s="58"/>
      <c r="G43" s="58"/>
      <c r="H43" s="59"/>
      <c r="I43" s="60"/>
      <c r="J43" s="58"/>
      <c r="K43" s="59"/>
      <c r="L43" s="61"/>
      <c r="M43" s="21"/>
      <c r="N43" s="31">
        <v>1</v>
      </c>
      <c r="O43" s="87"/>
      <c r="P43" s="87"/>
      <c r="Q43" s="31"/>
      <c r="R43" s="31"/>
      <c r="S43" s="31"/>
      <c r="T43" s="31"/>
      <c r="U43" s="38">
        <f t="shared" si="2"/>
        <v>0</v>
      </c>
    </row>
    <row r="44" spans="1:21" s="35" customFormat="1" ht="15.75" hidden="1" thickTop="1" x14ac:dyDescent="0.25">
      <c r="A44" s="22" t="s">
        <v>237</v>
      </c>
      <c r="B44" s="21"/>
      <c r="C44" s="38">
        <f t="shared" ref="C44:C47" si="8">+IF(OR(F44&lt;&gt;0,G44&lt;&gt;0,H44&lt;&gt;0,I44&lt;&gt;0,J44&lt;&gt;0,K44&lt;&gt;0,L44&lt;&gt;0),O44,)</f>
        <v>0</v>
      </c>
      <c r="D44" s="38"/>
      <c r="E44" s="38">
        <f t="shared" ref="E44:E47" si="9">+IF(OR(F44&lt;&gt;0,G44&lt;&gt;0,H44&lt;&gt;0,I44&lt;&gt;0,J44&lt;&gt;0,K44&lt;&gt;0,L44&lt;&gt;0),P44,)</f>
        <v>0</v>
      </c>
      <c r="F44" s="58">
        <v>0</v>
      </c>
      <c r="G44" s="58">
        <v>0</v>
      </c>
      <c r="H44" s="59">
        <v>0</v>
      </c>
      <c r="I44" s="60">
        <v>0</v>
      </c>
      <c r="J44" s="58">
        <v>0</v>
      </c>
      <c r="K44" s="59">
        <v>0</v>
      </c>
      <c r="L44" s="61">
        <v>0</v>
      </c>
      <c r="M44" s="21"/>
      <c r="N44" s="31"/>
      <c r="O44" s="81" t="s">
        <v>122</v>
      </c>
      <c r="P44" s="82" t="s">
        <v>123</v>
      </c>
      <c r="Q44" s="31"/>
      <c r="R44" s="31"/>
      <c r="S44" s="31"/>
      <c r="T44" s="31"/>
      <c r="U44" s="38">
        <f t="shared" si="2"/>
        <v>0</v>
      </c>
    </row>
    <row r="45" spans="1:21" s="35" customFormat="1" ht="15.75" hidden="1" thickTop="1" x14ac:dyDescent="0.25">
      <c r="A45" s="22" t="s">
        <v>131</v>
      </c>
      <c r="B45" s="21"/>
      <c r="C45" s="38">
        <f t="shared" si="8"/>
        <v>0</v>
      </c>
      <c r="D45" s="38"/>
      <c r="E45" s="38">
        <f t="shared" si="9"/>
        <v>0</v>
      </c>
      <c r="F45" s="58">
        <v>0</v>
      </c>
      <c r="G45" s="58">
        <v>0</v>
      </c>
      <c r="H45" s="59">
        <v>0</v>
      </c>
      <c r="I45" s="60">
        <v>0</v>
      </c>
      <c r="J45" s="58">
        <v>0</v>
      </c>
      <c r="K45" s="59">
        <v>0</v>
      </c>
      <c r="L45" s="61">
        <v>0</v>
      </c>
      <c r="M45" s="21"/>
      <c r="N45" s="31"/>
      <c r="O45" s="81" t="s">
        <v>124</v>
      </c>
      <c r="P45" s="82" t="s">
        <v>125</v>
      </c>
      <c r="Q45" s="31"/>
      <c r="R45" s="31"/>
      <c r="S45" s="31"/>
      <c r="T45" s="31"/>
      <c r="U45" s="38">
        <f t="shared" si="2"/>
        <v>0</v>
      </c>
    </row>
    <row r="46" spans="1:21" s="35" customFormat="1" ht="15.75" hidden="1" thickTop="1" x14ac:dyDescent="0.25">
      <c r="A46" s="22" t="s">
        <v>120</v>
      </c>
      <c r="B46" s="21"/>
      <c r="C46" s="38">
        <f t="shared" si="8"/>
        <v>0</v>
      </c>
      <c r="D46" s="38"/>
      <c r="E46" s="38">
        <f t="shared" si="9"/>
        <v>0</v>
      </c>
      <c r="F46" s="58">
        <v>0</v>
      </c>
      <c r="G46" s="58">
        <v>0</v>
      </c>
      <c r="H46" s="59">
        <v>0</v>
      </c>
      <c r="I46" s="60">
        <v>0</v>
      </c>
      <c r="J46" s="58">
        <v>0</v>
      </c>
      <c r="K46" s="59">
        <v>0</v>
      </c>
      <c r="L46" s="61">
        <v>0</v>
      </c>
      <c r="M46" s="21"/>
      <c r="N46" s="31"/>
      <c r="O46" s="81" t="s">
        <v>19</v>
      </c>
      <c r="P46" s="82" t="s">
        <v>20</v>
      </c>
      <c r="Q46" s="31"/>
      <c r="R46" s="31"/>
      <c r="S46" s="31"/>
      <c r="T46" s="31"/>
      <c r="U46" s="38">
        <f t="shared" si="2"/>
        <v>0</v>
      </c>
    </row>
    <row r="47" spans="1:21" s="35" customFormat="1" ht="30.75" hidden="1" thickTop="1" x14ac:dyDescent="0.25">
      <c r="A47" s="22" t="s">
        <v>132</v>
      </c>
      <c r="B47" s="21"/>
      <c r="C47" s="38">
        <f t="shared" si="8"/>
        <v>0</v>
      </c>
      <c r="D47" s="38"/>
      <c r="E47" s="38">
        <f t="shared" si="9"/>
        <v>0</v>
      </c>
      <c r="F47" s="58">
        <v>0</v>
      </c>
      <c r="G47" s="58">
        <v>0</v>
      </c>
      <c r="H47" s="59">
        <v>0</v>
      </c>
      <c r="I47" s="60">
        <v>0</v>
      </c>
      <c r="J47" s="58">
        <v>0</v>
      </c>
      <c r="K47" s="59">
        <v>0</v>
      </c>
      <c r="L47" s="61">
        <v>0</v>
      </c>
      <c r="M47" s="21"/>
      <c r="N47" s="31"/>
      <c r="O47" s="81" t="s">
        <v>126</v>
      </c>
      <c r="P47" s="82" t="s">
        <v>917</v>
      </c>
      <c r="Q47" s="31"/>
      <c r="R47" s="31"/>
      <c r="S47" s="31"/>
      <c r="T47" s="31"/>
      <c r="U47" s="38">
        <f t="shared" si="2"/>
        <v>0</v>
      </c>
    </row>
    <row r="48" spans="1:21" s="35" customFormat="1" ht="16.5" hidden="1" thickTop="1" thickBot="1" x14ac:dyDescent="0.3">
      <c r="A48" s="22"/>
      <c r="B48" s="39"/>
      <c r="C48" s="122" t="s">
        <v>861</v>
      </c>
      <c r="D48" s="122"/>
      <c r="E48" s="122"/>
      <c r="F48" s="54">
        <f>F44+F45+F46+F47</f>
        <v>0</v>
      </c>
      <c r="G48" s="54">
        <f t="shared" ref="G48:L48" si="10">G44+G45+G46+G47</f>
        <v>0</v>
      </c>
      <c r="H48" s="55">
        <f t="shared" si="10"/>
        <v>0</v>
      </c>
      <c r="I48" s="56">
        <f t="shared" si="10"/>
        <v>0</v>
      </c>
      <c r="J48" s="54">
        <f t="shared" si="10"/>
        <v>0</v>
      </c>
      <c r="K48" s="55">
        <f t="shared" si="10"/>
        <v>0</v>
      </c>
      <c r="L48" s="57">
        <f t="shared" si="10"/>
        <v>0</v>
      </c>
      <c r="M48" s="21"/>
      <c r="N48" s="31">
        <v>1</v>
      </c>
      <c r="O48" s="87"/>
      <c r="P48" s="87"/>
      <c r="Q48" s="31"/>
      <c r="R48" s="31"/>
      <c r="S48" s="31"/>
      <c r="T48" s="31"/>
      <c r="U48" s="38">
        <f t="shared" si="2"/>
        <v>0</v>
      </c>
    </row>
    <row r="49" spans="1:21" s="32" customFormat="1" ht="15.75" hidden="1" thickTop="1" x14ac:dyDescent="0.25">
      <c r="A49" s="22"/>
      <c r="B49" s="115" t="s">
        <v>130</v>
      </c>
      <c r="C49" s="115"/>
      <c r="D49" s="115"/>
      <c r="E49" s="25"/>
      <c r="F49" s="13"/>
      <c r="G49" s="13"/>
      <c r="H49" s="14"/>
      <c r="I49" s="15"/>
      <c r="J49" s="13"/>
      <c r="K49" s="14"/>
      <c r="L49" s="16"/>
      <c r="M49" s="21"/>
      <c r="N49" s="31">
        <v>1</v>
      </c>
      <c r="O49" s="86"/>
      <c r="P49" s="86"/>
      <c r="Q49" s="31"/>
      <c r="R49" s="31"/>
      <c r="S49" s="31"/>
      <c r="T49" s="31"/>
      <c r="U49" s="38">
        <f t="shared" si="2"/>
        <v>0</v>
      </c>
    </row>
    <row r="50" spans="1:21" ht="15.75" outlineLevel="1" thickTop="1" x14ac:dyDescent="0.25">
      <c r="A50" s="3" t="s">
        <v>977</v>
      </c>
      <c r="B50" s="103"/>
      <c r="C50" s="103"/>
      <c r="D50" s="4" t="s">
        <v>1111</v>
      </c>
      <c r="E50" s="2" t="s">
        <v>1264</v>
      </c>
      <c r="F50" s="51">
        <v>0</v>
      </c>
      <c r="G50" s="51">
        <v>0</v>
      </c>
      <c r="H50" s="52">
        <v>3450</v>
      </c>
      <c r="I50" s="51">
        <v>19000</v>
      </c>
      <c r="J50" s="51">
        <v>15509.09</v>
      </c>
      <c r="K50" s="52">
        <v>3450</v>
      </c>
      <c r="L50" s="52">
        <v>19000</v>
      </c>
      <c r="U50" s="2">
        <f t="shared" ref="U50:U58" si="11">+IF(OR(F50&lt;&gt;0,G50&lt;&gt;0,H50&lt;&gt;0,I50&lt;&gt;0,J50&lt;&gt;0,K50&lt;&gt;0,L50&lt;&gt;0),1,)</f>
        <v>1</v>
      </c>
    </row>
    <row r="51" spans="1:21" outlineLevel="1" x14ac:dyDescent="0.25">
      <c r="A51" s="3" t="s">
        <v>978</v>
      </c>
      <c r="B51" s="103"/>
      <c r="C51" s="103"/>
      <c r="D51" s="4" t="s">
        <v>1112</v>
      </c>
      <c r="E51" s="2" t="s">
        <v>1265</v>
      </c>
      <c r="F51" s="51">
        <v>0</v>
      </c>
      <c r="G51" s="51">
        <v>-1250</v>
      </c>
      <c r="H51" s="52">
        <v>-4800</v>
      </c>
      <c r="I51" s="51">
        <v>379000</v>
      </c>
      <c r="J51" s="51">
        <v>477167.55</v>
      </c>
      <c r="K51" s="52">
        <v>394873.97</v>
      </c>
      <c r="L51" s="52">
        <v>379000</v>
      </c>
      <c r="U51" s="2">
        <f t="shared" si="11"/>
        <v>1</v>
      </c>
    </row>
    <row r="52" spans="1:21" outlineLevel="1" x14ac:dyDescent="0.25">
      <c r="A52" s="3" t="s">
        <v>979</v>
      </c>
      <c r="B52" s="103"/>
      <c r="C52" s="103"/>
      <c r="D52" s="4" t="s">
        <v>1113</v>
      </c>
      <c r="E52" s="2" t="s">
        <v>1266</v>
      </c>
      <c r="F52" s="51">
        <v>0</v>
      </c>
      <c r="G52" s="51">
        <v>343709.34</v>
      </c>
      <c r="H52" s="52">
        <v>12362.11</v>
      </c>
      <c r="I52" s="51">
        <v>180000</v>
      </c>
      <c r="J52" s="51">
        <v>343709.34</v>
      </c>
      <c r="K52" s="52">
        <v>131353.16</v>
      </c>
      <c r="L52" s="52">
        <v>180000</v>
      </c>
      <c r="U52" s="2">
        <f t="shared" si="11"/>
        <v>1</v>
      </c>
    </row>
    <row r="53" spans="1:21" outlineLevel="1" x14ac:dyDescent="0.25">
      <c r="A53" s="3" t="s">
        <v>980</v>
      </c>
      <c r="B53" s="103"/>
      <c r="C53" s="103"/>
      <c r="D53" s="4" t="s">
        <v>1114</v>
      </c>
      <c r="E53" s="2" t="s">
        <v>1267</v>
      </c>
      <c r="F53" s="51">
        <v>0</v>
      </c>
      <c r="G53" s="51">
        <v>0</v>
      </c>
      <c r="H53" s="52">
        <v>105950</v>
      </c>
      <c r="I53" s="51">
        <v>0</v>
      </c>
      <c r="J53" s="51">
        <v>55792.71</v>
      </c>
      <c r="K53" s="52">
        <v>105950</v>
      </c>
      <c r="L53" s="52">
        <v>0</v>
      </c>
      <c r="U53" s="2">
        <f t="shared" si="11"/>
        <v>1</v>
      </c>
    </row>
    <row r="54" spans="1:21" outlineLevel="1" x14ac:dyDescent="0.25">
      <c r="A54" s="3" t="s">
        <v>981</v>
      </c>
      <c r="B54" s="103"/>
      <c r="C54" s="103"/>
      <c r="D54" s="4" t="s">
        <v>1115</v>
      </c>
      <c r="E54" s="2" t="s">
        <v>1268</v>
      </c>
      <c r="F54" s="51">
        <v>240000</v>
      </c>
      <c r="G54" s="51">
        <v>-2600</v>
      </c>
      <c r="H54" s="52">
        <v>300</v>
      </c>
      <c r="I54" s="51">
        <v>240000</v>
      </c>
      <c r="J54" s="51">
        <v>408200.1</v>
      </c>
      <c r="K54" s="52">
        <v>66130</v>
      </c>
      <c r="L54" s="52">
        <v>240000</v>
      </c>
      <c r="U54" s="2">
        <f t="shared" si="11"/>
        <v>1</v>
      </c>
    </row>
    <row r="55" spans="1:21" outlineLevel="1" x14ac:dyDescent="0.25">
      <c r="A55" s="3" t="s">
        <v>982</v>
      </c>
      <c r="B55" s="103"/>
      <c r="C55" s="103"/>
      <c r="D55" s="4" t="s">
        <v>1116</v>
      </c>
      <c r="E55" s="2" t="s">
        <v>1269</v>
      </c>
      <c r="F55" s="51">
        <v>0</v>
      </c>
      <c r="G55" s="51">
        <v>0</v>
      </c>
      <c r="H55" s="52">
        <v>0</v>
      </c>
      <c r="I55" s="51">
        <v>20000</v>
      </c>
      <c r="J55" s="51">
        <v>10000</v>
      </c>
      <c r="K55" s="52">
        <v>0</v>
      </c>
      <c r="L55" s="52">
        <v>20000</v>
      </c>
      <c r="U55" s="2">
        <f t="shared" si="11"/>
        <v>1</v>
      </c>
    </row>
    <row r="56" spans="1:21" outlineLevel="1" x14ac:dyDescent="0.25">
      <c r="A56" s="3" t="s">
        <v>983</v>
      </c>
      <c r="B56" s="103"/>
      <c r="C56" s="103"/>
      <c r="D56" s="4" t="s">
        <v>1117</v>
      </c>
      <c r="E56" s="2" t="s">
        <v>1270</v>
      </c>
      <c r="F56" s="51">
        <v>0</v>
      </c>
      <c r="G56" s="51">
        <v>0</v>
      </c>
      <c r="H56" s="52">
        <v>0</v>
      </c>
      <c r="I56" s="51">
        <v>1200</v>
      </c>
      <c r="J56" s="51">
        <v>0</v>
      </c>
      <c r="K56" s="52">
        <v>480</v>
      </c>
      <c r="L56" s="52">
        <v>1200</v>
      </c>
      <c r="U56" s="2">
        <f t="shared" si="11"/>
        <v>1</v>
      </c>
    </row>
    <row r="57" spans="1:21" outlineLevel="1" x14ac:dyDescent="0.25">
      <c r="A57" s="3" t="s">
        <v>984</v>
      </c>
      <c r="B57" s="103"/>
      <c r="C57" s="103"/>
      <c r="D57" s="4" t="s">
        <v>1118</v>
      </c>
      <c r="E57" s="2" t="s">
        <v>1271</v>
      </c>
      <c r="F57" s="51">
        <v>0</v>
      </c>
      <c r="G57" s="51">
        <v>0</v>
      </c>
      <c r="H57" s="52">
        <v>0</v>
      </c>
      <c r="I57" s="51">
        <v>60000</v>
      </c>
      <c r="J57" s="51">
        <v>62973.29</v>
      </c>
      <c r="K57" s="52">
        <v>62127</v>
      </c>
      <c r="L57" s="52">
        <v>60000</v>
      </c>
      <c r="U57" s="2">
        <f t="shared" si="11"/>
        <v>1</v>
      </c>
    </row>
    <row r="58" spans="1:21" outlineLevel="1" x14ac:dyDescent="0.25">
      <c r="A58" s="3" t="s">
        <v>985</v>
      </c>
      <c r="B58" s="103"/>
      <c r="C58" s="103"/>
      <c r="D58" s="4" t="s">
        <v>1119</v>
      </c>
      <c r="E58" s="2" t="s">
        <v>1272</v>
      </c>
      <c r="F58" s="51">
        <v>0</v>
      </c>
      <c r="G58" s="51">
        <v>0</v>
      </c>
      <c r="H58" s="52">
        <v>0</v>
      </c>
      <c r="I58" s="51">
        <v>115000</v>
      </c>
      <c r="J58" s="51">
        <v>0</v>
      </c>
      <c r="K58" s="52">
        <v>0</v>
      </c>
      <c r="L58" s="52">
        <v>115000</v>
      </c>
      <c r="U58" s="2">
        <f t="shared" si="11"/>
        <v>1</v>
      </c>
    </row>
    <row r="59" spans="1:21" s="32" customFormat="1" x14ac:dyDescent="0.25">
      <c r="A59" s="22" t="s">
        <v>102</v>
      </c>
      <c r="B59" s="21"/>
      <c r="C59" s="38" t="str">
        <f t="shared" ref="C59:C106" si="12">+IF(OR(F59&lt;&gt;0,G59&lt;&gt;0,H59&lt;&gt;0,I59&lt;&gt;0,J59&lt;&gt;0,K59&lt;&gt;0,L59&lt;&gt;0),O59,)</f>
        <v>4201</v>
      </c>
      <c r="D59" s="38"/>
      <c r="E59" s="38" t="str">
        <f t="shared" ref="E59:E106" si="13">+IF(OR(F59&lt;&gt;0,G59&lt;&gt;0,H59&lt;&gt;0,I59&lt;&gt;0,J59&lt;&gt;0,K59&lt;&gt;0,L59&lt;&gt;0),P59,)</f>
        <v>Contributions-SE-Sponsorships</v>
      </c>
      <c r="F59" s="58">
        <v>240000</v>
      </c>
      <c r="G59" s="58">
        <v>339859.34</v>
      </c>
      <c r="H59" s="59">
        <v>117262.11</v>
      </c>
      <c r="I59" s="60">
        <v>1014200</v>
      </c>
      <c r="J59" s="58">
        <v>1373352.08</v>
      </c>
      <c r="K59" s="59">
        <v>764364.13</v>
      </c>
      <c r="L59" s="61">
        <v>1014200</v>
      </c>
      <c r="M59" s="21"/>
      <c r="N59" s="31"/>
      <c r="O59" s="81" t="s">
        <v>68</v>
      </c>
      <c r="P59" s="82" t="s">
        <v>69</v>
      </c>
      <c r="Q59" s="31"/>
      <c r="R59" s="31"/>
      <c r="S59" s="31"/>
      <c r="T59" s="31"/>
      <c r="U59" s="38">
        <f t="shared" si="2"/>
        <v>1</v>
      </c>
    </row>
    <row r="60" spans="1:21" s="32" customFormat="1" hidden="1" x14ac:dyDescent="0.25">
      <c r="A60" s="22" t="s">
        <v>103</v>
      </c>
      <c r="B60" s="21"/>
      <c r="C60" s="38">
        <f t="shared" si="12"/>
        <v>0</v>
      </c>
      <c r="D60" s="38"/>
      <c r="E60" s="38">
        <f t="shared" si="13"/>
        <v>0</v>
      </c>
      <c r="F60" s="58">
        <v>0</v>
      </c>
      <c r="G60" s="58">
        <v>0</v>
      </c>
      <c r="H60" s="59">
        <v>0</v>
      </c>
      <c r="I60" s="60">
        <v>0</v>
      </c>
      <c r="J60" s="58">
        <v>0</v>
      </c>
      <c r="K60" s="59">
        <v>0</v>
      </c>
      <c r="L60" s="59">
        <v>0</v>
      </c>
      <c r="M60" s="21"/>
      <c r="N60" s="31"/>
      <c r="O60" s="81" t="s">
        <v>70</v>
      </c>
      <c r="P60" s="82" t="s">
        <v>71</v>
      </c>
      <c r="Q60" s="31"/>
      <c r="R60" s="31"/>
      <c r="S60" s="31"/>
      <c r="T60" s="31"/>
      <c r="U60" s="38">
        <f t="shared" si="2"/>
        <v>0</v>
      </c>
    </row>
    <row r="61" spans="1:21" hidden="1" x14ac:dyDescent="0.25">
      <c r="A61" s="22" t="s">
        <v>104</v>
      </c>
      <c r="C61" s="38">
        <f t="shared" si="12"/>
        <v>0</v>
      </c>
      <c r="D61" s="38"/>
      <c r="E61" s="38">
        <f t="shared" si="13"/>
        <v>0</v>
      </c>
      <c r="F61" s="53">
        <v>0</v>
      </c>
      <c r="G61" s="53">
        <v>0</v>
      </c>
      <c r="H61" s="98">
        <v>0</v>
      </c>
      <c r="I61" s="53">
        <v>0</v>
      </c>
      <c r="J61" s="53">
        <v>0</v>
      </c>
      <c r="K61" s="98">
        <v>0</v>
      </c>
      <c r="L61" s="98">
        <v>0</v>
      </c>
      <c r="O61" s="81" t="s">
        <v>72</v>
      </c>
      <c r="P61" s="82" t="s">
        <v>896</v>
      </c>
      <c r="U61" s="38">
        <f t="shared" si="2"/>
        <v>0</v>
      </c>
    </row>
    <row r="62" spans="1:21" s="32" customFormat="1" hidden="1" x14ac:dyDescent="0.25">
      <c r="A62" s="22" t="s">
        <v>105</v>
      </c>
      <c r="B62" s="21"/>
      <c r="C62" s="38">
        <f t="shared" si="12"/>
        <v>0</v>
      </c>
      <c r="D62" s="38"/>
      <c r="E62" s="38">
        <f t="shared" si="13"/>
        <v>0</v>
      </c>
      <c r="F62" s="58">
        <v>0</v>
      </c>
      <c r="G62" s="58">
        <v>0</v>
      </c>
      <c r="H62" s="59">
        <v>0</v>
      </c>
      <c r="I62" s="58">
        <v>0</v>
      </c>
      <c r="J62" s="58">
        <v>0</v>
      </c>
      <c r="K62" s="59">
        <v>0</v>
      </c>
      <c r="L62" s="59">
        <v>0</v>
      </c>
      <c r="M62" s="21"/>
      <c r="N62" s="31"/>
      <c r="O62" s="81" t="s">
        <v>73</v>
      </c>
      <c r="P62" s="82" t="s">
        <v>74</v>
      </c>
      <c r="Q62" s="31"/>
      <c r="R62" s="31"/>
      <c r="S62" s="31"/>
      <c r="T62" s="31"/>
      <c r="U62" s="38">
        <f t="shared" si="2"/>
        <v>0</v>
      </c>
    </row>
    <row r="63" spans="1:21" s="32" customFormat="1" hidden="1" x14ac:dyDescent="0.25">
      <c r="A63" s="22" t="s">
        <v>106</v>
      </c>
      <c r="B63" s="21"/>
      <c r="C63" s="38">
        <f t="shared" si="12"/>
        <v>0</v>
      </c>
      <c r="D63" s="38"/>
      <c r="E63" s="38">
        <f t="shared" si="13"/>
        <v>0</v>
      </c>
      <c r="F63" s="58">
        <v>0</v>
      </c>
      <c r="G63" s="58">
        <v>0</v>
      </c>
      <c r="H63" s="59">
        <v>0</v>
      </c>
      <c r="I63" s="58">
        <v>0</v>
      </c>
      <c r="J63" s="58">
        <v>0</v>
      </c>
      <c r="K63" s="59">
        <v>0</v>
      </c>
      <c r="L63" s="59">
        <v>0</v>
      </c>
      <c r="M63" s="21"/>
      <c r="N63" s="31"/>
      <c r="O63" s="81" t="s">
        <v>75</v>
      </c>
      <c r="P63" s="82" t="s">
        <v>76</v>
      </c>
      <c r="Q63" s="31"/>
      <c r="R63" s="31"/>
      <c r="S63" s="31"/>
      <c r="T63" s="31"/>
      <c r="U63" s="38">
        <f t="shared" si="2"/>
        <v>0</v>
      </c>
    </row>
    <row r="64" spans="1:21" s="32" customFormat="1" hidden="1" x14ac:dyDescent="0.25">
      <c r="A64" s="22" t="s">
        <v>107</v>
      </c>
      <c r="B64" s="21"/>
      <c r="C64" s="38">
        <f t="shared" si="12"/>
        <v>0</v>
      </c>
      <c r="D64" s="38"/>
      <c r="E64" s="38">
        <f t="shared" si="13"/>
        <v>0</v>
      </c>
      <c r="F64" s="58">
        <v>0</v>
      </c>
      <c r="G64" s="58">
        <v>0</v>
      </c>
      <c r="H64" s="59">
        <v>0</v>
      </c>
      <c r="I64" s="58">
        <v>0</v>
      </c>
      <c r="J64" s="58">
        <v>0</v>
      </c>
      <c r="K64" s="59">
        <v>0</v>
      </c>
      <c r="L64" s="59">
        <v>0</v>
      </c>
      <c r="M64" s="21"/>
      <c r="N64" s="31"/>
      <c r="O64" s="81" t="s">
        <v>77</v>
      </c>
      <c r="P64" s="82" t="s">
        <v>78</v>
      </c>
      <c r="Q64" s="31"/>
      <c r="R64" s="31"/>
      <c r="S64" s="31"/>
      <c r="T64" s="31"/>
      <c r="U64" s="38">
        <f t="shared" si="2"/>
        <v>0</v>
      </c>
    </row>
    <row r="65" spans="1:21" s="32" customFormat="1" hidden="1" x14ac:dyDescent="0.25">
      <c r="A65" s="22" t="s">
        <v>108</v>
      </c>
      <c r="B65" s="21"/>
      <c r="C65" s="38">
        <f t="shared" si="12"/>
        <v>0</v>
      </c>
      <c r="D65" s="38"/>
      <c r="E65" s="38">
        <f t="shared" si="13"/>
        <v>0</v>
      </c>
      <c r="F65" s="58">
        <v>0</v>
      </c>
      <c r="G65" s="58">
        <v>0</v>
      </c>
      <c r="H65" s="59">
        <v>0</v>
      </c>
      <c r="I65" s="58">
        <v>0</v>
      </c>
      <c r="J65" s="58">
        <v>0</v>
      </c>
      <c r="K65" s="59">
        <v>0</v>
      </c>
      <c r="L65" s="59">
        <v>0</v>
      </c>
      <c r="M65" s="21"/>
      <c r="N65" s="31"/>
      <c r="O65" s="81" t="s">
        <v>79</v>
      </c>
      <c r="P65" s="82" t="s">
        <v>80</v>
      </c>
      <c r="Q65" s="31"/>
      <c r="R65" s="31"/>
      <c r="S65" s="31"/>
      <c r="T65" s="31"/>
      <c r="U65" s="38">
        <f t="shared" si="2"/>
        <v>0</v>
      </c>
    </row>
    <row r="66" spans="1:21" outlineLevel="1" x14ac:dyDescent="0.25">
      <c r="A66" s="3" t="s">
        <v>972</v>
      </c>
      <c r="B66" s="103"/>
      <c r="C66" s="103"/>
      <c r="D66" s="4" t="s">
        <v>1106</v>
      </c>
      <c r="E66" s="2" t="s">
        <v>1261</v>
      </c>
      <c r="F66" s="51">
        <v>0</v>
      </c>
      <c r="G66" s="51">
        <v>-1388</v>
      </c>
      <c r="H66" s="52">
        <v>0</v>
      </c>
      <c r="I66" s="51">
        <v>0</v>
      </c>
      <c r="J66" s="51">
        <v>-1388</v>
      </c>
      <c r="K66" s="52">
        <v>0</v>
      </c>
      <c r="L66" s="52">
        <v>0</v>
      </c>
      <c r="U66" s="2">
        <f t="shared" ref="U66:U73" si="14">+IF(OR(F66&lt;&gt;0,G66&lt;&gt;0,H66&lt;&gt;0,I66&lt;&gt;0,J66&lt;&gt;0,K66&lt;&gt;0,L66&lt;&gt;0),1,)</f>
        <v>1</v>
      </c>
    </row>
    <row r="67" spans="1:21" outlineLevel="1" x14ac:dyDescent="0.25">
      <c r="A67" s="3" t="s">
        <v>977</v>
      </c>
      <c r="B67" s="103"/>
      <c r="C67" s="103"/>
      <c r="D67" s="4" t="s">
        <v>1111</v>
      </c>
      <c r="E67" s="2" t="s">
        <v>1264</v>
      </c>
      <c r="F67" s="51">
        <v>0</v>
      </c>
      <c r="G67" s="51">
        <v>0</v>
      </c>
      <c r="H67" s="52">
        <v>0</v>
      </c>
      <c r="I67" s="51">
        <v>-1000</v>
      </c>
      <c r="J67" s="51">
        <v>0</v>
      </c>
      <c r="K67" s="52">
        <v>0</v>
      </c>
      <c r="L67" s="52">
        <v>-1000</v>
      </c>
      <c r="U67" s="2">
        <f t="shared" si="14"/>
        <v>1</v>
      </c>
    </row>
    <row r="68" spans="1:21" outlineLevel="1" x14ac:dyDescent="0.25">
      <c r="A68" s="3" t="s">
        <v>978</v>
      </c>
      <c r="B68" s="103"/>
      <c r="C68" s="103"/>
      <c r="D68" s="4" t="s">
        <v>1112</v>
      </c>
      <c r="E68" s="2" t="s">
        <v>1265</v>
      </c>
      <c r="F68" s="51">
        <v>0</v>
      </c>
      <c r="G68" s="51">
        <v>1336.71</v>
      </c>
      <c r="H68" s="52">
        <v>13461.96</v>
      </c>
      <c r="I68" s="51">
        <v>-1000</v>
      </c>
      <c r="J68" s="51">
        <v>-900</v>
      </c>
      <c r="K68" s="52">
        <v>-2525</v>
      </c>
      <c r="L68" s="52">
        <v>-1000</v>
      </c>
      <c r="U68" s="2">
        <f t="shared" si="14"/>
        <v>1</v>
      </c>
    </row>
    <row r="69" spans="1:21" outlineLevel="1" x14ac:dyDescent="0.25">
      <c r="A69" s="3" t="s">
        <v>979</v>
      </c>
      <c r="B69" s="103"/>
      <c r="C69" s="103"/>
      <c r="D69" s="4" t="s">
        <v>1113</v>
      </c>
      <c r="E69" s="2" t="s">
        <v>1266</v>
      </c>
      <c r="F69" s="51">
        <v>0</v>
      </c>
      <c r="G69" s="51">
        <v>-1000</v>
      </c>
      <c r="H69" s="52">
        <v>1821.01</v>
      </c>
      <c r="I69" s="51">
        <v>-1000</v>
      </c>
      <c r="J69" s="51">
        <v>-1000</v>
      </c>
      <c r="K69" s="52">
        <v>-603.29</v>
      </c>
      <c r="L69" s="52">
        <v>-1000</v>
      </c>
      <c r="U69" s="2">
        <f t="shared" si="14"/>
        <v>1</v>
      </c>
    </row>
    <row r="70" spans="1:21" outlineLevel="1" x14ac:dyDescent="0.25">
      <c r="A70" s="3" t="s">
        <v>980</v>
      </c>
      <c r="B70" s="103"/>
      <c r="C70" s="103"/>
      <c r="D70" s="4" t="s">
        <v>1114</v>
      </c>
      <c r="E70" s="2" t="s">
        <v>1267</v>
      </c>
      <c r="F70" s="51">
        <v>0</v>
      </c>
      <c r="G70" s="51">
        <v>-342.71</v>
      </c>
      <c r="H70" s="52">
        <v>-300</v>
      </c>
      <c r="I70" s="51">
        <v>0</v>
      </c>
      <c r="J70" s="51">
        <v>-342.71</v>
      </c>
      <c r="K70" s="52">
        <v>-300</v>
      </c>
      <c r="L70" s="52">
        <v>0</v>
      </c>
      <c r="U70" s="2">
        <f t="shared" si="14"/>
        <v>1</v>
      </c>
    </row>
    <row r="71" spans="1:21" outlineLevel="1" x14ac:dyDescent="0.25">
      <c r="A71" s="3" t="s">
        <v>981</v>
      </c>
      <c r="B71" s="103"/>
      <c r="C71" s="103"/>
      <c r="D71" s="4" t="s">
        <v>1115</v>
      </c>
      <c r="E71" s="2" t="s">
        <v>1268</v>
      </c>
      <c r="F71" s="51">
        <v>-1000</v>
      </c>
      <c r="G71" s="51">
        <v>11324.03</v>
      </c>
      <c r="H71" s="52">
        <v>1674.9</v>
      </c>
      <c r="I71" s="51">
        <v>-1000</v>
      </c>
      <c r="J71" s="51">
        <v>-1000</v>
      </c>
      <c r="K71" s="52">
        <v>-300</v>
      </c>
      <c r="L71" s="52">
        <v>-1000</v>
      </c>
      <c r="U71" s="2">
        <f t="shared" si="14"/>
        <v>1</v>
      </c>
    </row>
    <row r="72" spans="1:21" outlineLevel="1" x14ac:dyDescent="0.25">
      <c r="A72" s="3" t="s">
        <v>984</v>
      </c>
      <c r="B72" s="103"/>
      <c r="C72" s="103"/>
      <c r="D72" s="4" t="s">
        <v>1118</v>
      </c>
      <c r="E72" s="2" t="s">
        <v>1271</v>
      </c>
      <c r="F72" s="51">
        <v>0</v>
      </c>
      <c r="G72" s="51">
        <v>1259.47</v>
      </c>
      <c r="H72" s="52">
        <v>1242.54</v>
      </c>
      <c r="I72" s="51">
        <v>-2000</v>
      </c>
      <c r="J72" s="51">
        <v>0</v>
      </c>
      <c r="K72" s="52">
        <v>0</v>
      </c>
      <c r="L72" s="52">
        <v>-2000</v>
      </c>
      <c r="U72" s="2">
        <f t="shared" si="14"/>
        <v>1</v>
      </c>
    </row>
    <row r="73" spans="1:21" outlineLevel="1" x14ac:dyDescent="0.25">
      <c r="A73" s="3" t="s">
        <v>985</v>
      </c>
      <c r="B73" s="103"/>
      <c r="C73" s="103"/>
      <c r="D73" s="4" t="s">
        <v>1119</v>
      </c>
      <c r="E73" s="2" t="s">
        <v>1272</v>
      </c>
      <c r="F73" s="51">
        <v>0</v>
      </c>
      <c r="G73" s="51">
        <v>0</v>
      </c>
      <c r="H73" s="52">
        <v>0</v>
      </c>
      <c r="I73" s="51">
        <v>-1000</v>
      </c>
      <c r="J73" s="51">
        <v>0</v>
      </c>
      <c r="K73" s="52">
        <v>0</v>
      </c>
      <c r="L73" s="52">
        <v>-1000</v>
      </c>
      <c r="U73" s="2">
        <f t="shared" si="14"/>
        <v>1</v>
      </c>
    </row>
    <row r="74" spans="1:21" s="32" customFormat="1" ht="30" x14ac:dyDescent="0.25">
      <c r="A74" s="22" t="s">
        <v>238</v>
      </c>
      <c r="B74" s="21"/>
      <c r="C74" s="38" t="str">
        <f t="shared" si="12"/>
        <v>4249</v>
      </c>
      <c r="D74" s="38"/>
      <c r="E74" s="38" t="str">
        <f t="shared" si="13"/>
        <v>Provision for Uncollectable Contributions-SE</v>
      </c>
      <c r="F74" s="58">
        <v>-1000</v>
      </c>
      <c r="G74" s="58">
        <v>11189.5</v>
      </c>
      <c r="H74" s="59">
        <v>17900.41</v>
      </c>
      <c r="I74" s="58">
        <v>-7000</v>
      </c>
      <c r="J74" s="58">
        <v>-4630.71</v>
      </c>
      <c r="K74" s="59">
        <v>-3728.29</v>
      </c>
      <c r="L74" s="59">
        <v>-7000</v>
      </c>
      <c r="M74" s="21"/>
      <c r="N74" s="31"/>
      <c r="O74" s="81" t="s">
        <v>81</v>
      </c>
      <c r="P74" s="82" t="s">
        <v>918</v>
      </c>
      <c r="Q74" s="31"/>
      <c r="R74" s="31"/>
      <c r="S74" s="31"/>
      <c r="T74" s="31"/>
      <c r="U74" s="38">
        <f t="shared" si="2"/>
        <v>1</v>
      </c>
    </row>
    <row r="75" spans="1:21" s="32" customFormat="1" hidden="1" x14ac:dyDescent="0.25">
      <c r="A75" s="22" t="s">
        <v>109</v>
      </c>
      <c r="B75" s="21"/>
      <c r="C75" s="38">
        <f t="shared" si="12"/>
        <v>0</v>
      </c>
      <c r="D75" s="38"/>
      <c r="E75" s="38">
        <f t="shared" si="13"/>
        <v>0</v>
      </c>
      <c r="F75" s="58">
        <v>0</v>
      </c>
      <c r="G75" s="58">
        <v>0</v>
      </c>
      <c r="H75" s="59">
        <v>0</v>
      </c>
      <c r="I75" s="58">
        <v>0</v>
      </c>
      <c r="J75" s="58">
        <v>0</v>
      </c>
      <c r="K75" s="59">
        <v>0</v>
      </c>
      <c r="L75" s="59">
        <v>0</v>
      </c>
      <c r="M75" s="21"/>
      <c r="N75" s="31"/>
      <c r="O75" s="81" t="s">
        <v>82</v>
      </c>
      <c r="P75" s="82" t="s">
        <v>83</v>
      </c>
      <c r="Q75" s="31"/>
      <c r="R75" s="31"/>
      <c r="S75" s="31"/>
      <c r="T75" s="31"/>
      <c r="U75" s="38">
        <f t="shared" si="2"/>
        <v>0</v>
      </c>
    </row>
    <row r="76" spans="1:21" hidden="1" x14ac:dyDescent="0.25">
      <c r="A76" s="22" t="s">
        <v>127</v>
      </c>
      <c r="C76" s="38">
        <f>+IF(OR(F76&lt;&gt;0,G76&lt;&gt;0,H76&lt;&gt;0,I76&lt;&gt;0,J76&lt;&gt;0,K76&lt;&gt;0,L76&lt;&gt;0),O76,)</f>
        <v>0</v>
      </c>
      <c r="D76" s="38"/>
      <c r="E76" s="38">
        <f>+IF(OR(F76&lt;&gt;0,G76&lt;&gt;0,H76&lt;&gt;0,I76&lt;&gt;0,J76&lt;&gt;0,K76&lt;&gt;0,L76&lt;&gt;0),P76,)</f>
        <v>0</v>
      </c>
      <c r="F76" s="53">
        <v>0</v>
      </c>
      <c r="G76" s="53">
        <v>0</v>
      </c>
      <c r="H76" s="98">
        <v>0</v>
      </c>
      <c r="I76" s="53">
        <v>0</v>
      </c>
      <c r="J76" s="53">
        <v>0</v>
      </c>
      <c r="K76" s="98">
        <v>0</v>
      </c>
      <c r="L76" s="98">
        <v>0</v>
      </c>
      <c r="O76" s="81" t="s">
        <v>21</v>
      </c>
      <c r="P76" s="82" t="s">
        <v>22</v>
      </c>
      <c r="U76" s="38">
        <f t="shared" si="2"/>
        <v>0</v>
      </c>
    </row>
    <row r="77" spans="1:21" outlineLevel="1" x14ac:dyDescent="0.25">
      <c r="A77" s="3" t="s">
        <v>977</v>
      </c>
      <c r="B77" s="103"/>
      <c r="C77" s="103"/>
      <c r="D77" s="4" t="s">
        <v>1111</v>
      </c>
      <c r="E77" s="2" t="s">
        <v>1264</v>
      </c>
      <c r="F77" s="51">
        <v>0</v>
      </c>
      <c r="G77" s="51">
        <v>0</v>
      </c>
      <c r="H77" s="52">
        <v>-16522.48</v>
      </c>
      <c r="I77" s="51">
        <v>-10000</v>
      </c>
      <c r="J77" s="51">
        <v>-10930.9</v>
      </c>
      <c r="K77" s="52">
        <v>-16522.48</v>
      </c>
      <c r="L77" s="52">
        <v>-10000</v>
      </c>
      <c r="U77" s="2">
        <f t="shared" ref="U77:U84" si="15">+IF(OR(F77&lt;&gt;0,G77&lt;&gt;0,H77&lt;&gt;0,I77&lt;&gt;0,J77&lt;&gt;0,K77&lt;&gt;0,L77&lt;&gt;0),1,)</f>
        <v>1</v>
      </c>
    </row>
    <row r="78" spans="1:21" outlineLevel="1" x14ac:dyDescent="0.25">
      <c r="A78" s="3" t="s">
        <v>978</v>
      </c>
      <c r="B78" s="103"/>
      <c r="C78" s="103"/>
      <c r="D78" s="4" t="s">
        <v>1112</v>
      </c>
      <c r="E78" s="2" t="s">
        <v>1265</v>
      </c>
      <c r="F78" s="51">
        <v>0</v>
      </c>
      <c r="G78" s="51">
        <v>0</v>
      </c>
      <c r="H78" s="52">
        <v>0</v>
      </c>
      <c r="I78" s="51">
        <v>-80000</v>
      </c>
      <c r="J78" s="51">
        <v>-80761.17</v>
      </c>
      <c r="K78" s="52">
        <v>-66744.160000000003</v>
      </c>
      <c r="L78" s="52">
        <v>-80000</v>
      </c>
      <c r="U78" s="2">
        <f t="shared" si="15"/>
        <v>1</v>
      </c>
    </row>
    <row r="79" spans="1:21" outlineLevel="1" x14ac:dyDescent="0.25">
      <c r="A79" s="3" t="s">
        <v>979</v>
      </c>
      <c r="B79" s="103"/>
      <c r="C79" s="103"/>
      <c r="D79" s="4" t="s">
        <v>1113</v>
      </c>
      <c r="E79" s="2" t="s">
        <v>1266</v>
      </c>
      <c r="F79" s="51">
        <v>0</v>
      </c>
      <c r="G79" s="51">
        <v>-25781.34</v>
      </c>
      <c r="H79" s="52">
        <v>-5700</v>
      </c>
      <c r="I79" s="51">
        <v>-68000</v>
      </c>
      <c r="J79" s="51">
        <v>-25781.34</v>
      </c>
      <c r="K79" s="52">
        <v>-65921.45</v>
      </c>
      <c r="L79" s="52">
        <v>-68000</v>
      </c>
      <c r="U79" s="2">
        <f t="shared" si="15"/>
        <v>1</v>
      </c>
    </row>
    <row r="80" spans="1:21" outlineLevel="1" x14ac:dyDescent="0.25">
      <c r="A80" s="3" t="s">
        <v>980</v>
      </c>
      <c r="B80" s="103"/>
      <c r="C80" s="103"/>
      <c r="D80" s="4" t="s">
        <v>1114</v>
      </c>
      <c r="E80" s="2" t="s">
        <v>1267</v>
      </c>
      <c r="F80" s="51">
        <v>0</v>
      </c>
      <c r="G80" s="51">
        <v>0</v>
      </c>
      <c r="H80" s="52">
        <v>0</v>
      </c>
      <c r="I80" s="51">
        <v>0</v>
      </c>
      <c r="J80" s="51">
        <v>-47569.97</v>
      </c>
      <c r="K80" s="52">
        <v>0</v>
      </c>
      <c r="L80" s="52">
        <v>0</v>
      </c>
      <c r="U80" s="2">
        <f t="shared" si="15"/>
        <v>1</v>
      </c>
    </row>
    <row r="81" spans="1:21" outlineLevel="1" x14ac:dyDescent="0.25">
      <c r="A81" s="3" t="s">
        <v>981</v>
      </c>
      <c r="B81" s="103"/>
      <c r="C81" s="103"/>
      <c r="D81" s="4" t="s">
        <v>1115</v>
      </c>
      <c r="E81" s="2" t="s">
        <v>1268</v>
      </c>
      <c r="F81" s="51">
        <v>-61000</v>
      </c>
      <c r="G81" s="51">
        <v>0</v>
      </c>
      <c r="H81" s="52">
        <v>0</v>
      </c>
      <c r="I81" s="51">
        <v>-61000</v>
      </c>
      <c r="J81" s="51">
        <v>-75755.259999999995</v>
      </c>
      <c r="K81" s="52">
        <v>-10622.58</v>
      </c>
      <c r="L81" s="52">
        <v>-61000</v>
      </c>
      <c r="U81" s="2">
        <f t="shared" si="15"/>
        <v>1</v>
      </c>
    </row>
    <row r="82" spans="1:21" outlineLevel="1" x14ac:dyDescent="0.25">
      <c r="A82" s="3" t="s">
        <v>982</v>
      </c>
      <c r="B82" s="103"/>
      <c r="C82" s="103"/>
      <c r="D82" s="4" t="s">
        <v>1116</v>
      </c>
      <c r="E82" s="2" t="s">
        <v>1269</v>
      </c>
      <c r="F82" s="51">
        <v>0</v>
      </c>
      <c r="G82" s="51">
        <v>0</v>
      </c>
      <c r="H82" s="52">
        <v>0</v>
      </c>
      <c r="I82" s="51">
        <v>-7000</v>
      </c>
      <c r="J82" s="51">
        <v>0</v>
      </c>
      <c r="K82" s="52">
        <v>0</v>
      </c>
      <c r="L82" s="52">
        <v>-7000</v>
      </c>
      <c r="U82" s="2">
        <f t="shared" si="15"/>
        <v>1</v>
      </c>
    </row>
    <row r="83" spans="1:21" outlineLevel="1" x14ac:dyDescent="0.25">
      <c r="A83" s="3" t="s">
        <v>983</v>
      </c>
      <c r="B83" s="103"/>
      <c r="C83" s="103"/>
      <c r="D83" s="4" t="s">
        <v>1117</v>
      </c>
      <c r="E83" s="2" t="s">
        <v>1270</v>
      </c>
      <c r="F83" s="51">
        <v>0</v>
      </c>
      <c r="G83" s="51">
        <v>0</v>
      </c>
      <c r="H83" s="52">
        <v>0</v>
      </c>
      <c r="I83" s="51">
        <v>-600</v>
      </c>
      <c r="J83" s="51">
        <v>0</v>
      </c>
      <c r="K83" s="52">
        <v>-18.3</v>
      </c>
      <c r="L83" s="52">
        <v>-600</v>
      </c>
      <c r="U83" s="2">
        <f t="shared" si="15"/>
        <v>1</v>
      </c>
    </row>
    <row r="84" spans="1:21" outlineLevel="1" x14ac:dyDescent="0.25">
      <c r="A84" s="3" t="s">
        <v>985</v>
      </c>
      <c r="B84" s="103"/>
      <c r="C84" s="103"/>
      <c r="D84" s="4" t="s">
        <v>1119</v>
      </c>
      <c r="E84" s="2" t="s">
        <v>1272</v>
      </c>
      <c r="F84" s="51">
        <v>0</v>
      </c>
      <c r="G84" s="51">
        <v>0</v>
      </c>
      <c r="H84" s="52">
        <v>0</v>
      </c>
      <c r="I84" s="51">
        <v>-37000</v>
      </c>
      <c r="J84" s="51">
        <v>0</v>
      </c>
      <c r="K84" s="52">
        <v>0</v>
      </c>
      <c r="L84" s="52">
        <v>-37000</v>
      </c>
      <c r="U84" s="2">
        <f t="shared" si="15"/>
        <v>1</v>
      </c>
    </row>
    <row r="85" spans="1:21" s="32" customFormat="1" x14ac:dyDescent="0.25">
      <c r="A85" s="22" t="s">
        <v>110</v>
      </c>
      <c r="B85" s="21"/>
      <c r="C85" s="38" t="str">
        <f t="shared" si="12"/>
        <v>4251</v>
      </c>
      <c r="D85" s="38"/>
      <c r="E85" s="38" t="str">
        <f t="shared" si="13"/>
        <v>Cost-DB-SE-Meals</v>
      </c>
      <c r="F85" s="58">
        <v>-61000</v>
      </c>
      <c r="G85" s="58">
        <v>-25781.34</v>
      </c>
      <c r="H85" s="59">
        <v>-22222.48</v>
      </c>
      <c r="I85" s="58">
        <v>-263600</v>
      </c>
      <c r="J85" s="58">
        <v>-240798.64</v>
      </c>
      <c r="K85" s="59">
        <v>-159828.96999999997</v>
      </c>
      <c r="L85" s="59">
        <v>-263600</v>
      </c>
      <c r="M85" s="21"/>
      <c r="N85" s="31"/>
      <c r="O85" s="81" t="s">
        <v>84</v>
      </c>
      <c r="P85" s="82" t="s">
        <v>85</v>
      </c>
      <c r="Q85" s="31"/>
      <c r="R85" s="31"/>
      <c r="S85" s="31"/>
      <c r="T85" s="31"/>
      <c r="U85" s="38">
        <f t="shared" si="2"/>
        <v>1</v>
      </c>
    </row>
    <row r="86" spans="1:21" s="17" customFormat="1" hidden="1" x14ac:dyDescent="0.25">
      <c r="A86" s="22" t="s">
        <v>111</v>
      </c>
      <c r="B86" s="21"/>
      <c r="C86" s="38">
        <f t="shared" si="12"/>
        <v>0</v>
      </c>
      <c r="D86" s="38"/>
      <c r="E86" s="38">
        <f t="shared" si="13"/>
        <v>0</v>
      </c>
      <c r="F86" s="58">
        <v>0</v>
      </c>
      <c r="G86" s="58">
        <v>0</v>
      </c>
      <c r="H86" s="59">
        <v>0</v>
      </c>
      <c r="I86" s="60">
        <v>0</v>
      </c>
      <c r="J86" s="58">
        <v>0</v>
      </c>
      <c r="K86" s="59">
        <v>0</v>
      </c>
      <c r="L86" s="59">
        <v>0</v>
      </c>
      <c r="M86" s="21"/>
      <c r="N86" s="31"/>
      <c r="O86" s="81" t="s">
        <v>86</v>
      </c>
      <c r="P86" s="82" t="s">
        <v>87</v>
      </c>
      <c r="Q86" s="31"/>
      <c r="R86" s="31"/>
      <c r="S86" s="31"/>
      <c r="T86" s="31"/>
      <c r="U86" s="38">
        <f t="shared" si="2"/>
        <v>0</v>
      </c>
    </row>
    <row r="87" spans="1:21" s="17" customFormat="1" hidden="1" x14ac:dyDescent="0.25">
      <c r="A87" s="22" t="s">
        <v>112</v>
      </c>
      <c r="B87" s="21"/>
      <c r="C87" s="38">
        <f t="shared" si="12"/>
        <v>0</v>
      </c>
      <c r="D87" s="38"/>
      <c r="E87" s="38">
        <f t="shared" si="13"/>
        <v>0</v>
      </c>
      <c r="F87" s="58">
        <v>0</v>
      </c>
      <c r="G87" s="58">
        <v>0</v>
      </c>
      <c r="H87" s="59">
        <v>0</v>
      </c>
      <c r="I87" s="58">
        <v>0</v>
      </c>
      <c r="J87" s="58">
        <v>0</v>
      </c>
      <c r="K87" s="59">
        <v>0</v>
      </c>
      <c r="L87" s="61">
        <v>0</v>
      </c>
      <c r="M87" s="21"/>
      <c r="O87" s="81" t="s">
        <v>88</v>
      </c>
      <c r="P87" s="82" t="s">
        <v>89</v>
      </c>
      <c r="U87" s="38">
        <f t="shared" si="2"/>
        <v>0</v>
      </c>
    </row>
    <row r="88" spans="1:21" s="17" customFormat="1" hidden="1" x14ac:dyDescent="0.25">
      <c r="A88" s="22" t="s">
        <v>113</v>
      </c>
      <c r="B88" s="18"/>
      <c r="C88" s="38">
        <f t="shared" si="12"/>
        <v>0</v>
      </c>
      <c r="D88" s="38"/>
      <c r="E88" s="38">
        <f t="shared" si="13"/>
        <v>0</v>
      </c>
      <c r="F88" s="58">
        <v>0</v>
      </c>
      <c r="G88" s="58">
        <v>0</v>
      </c>
      <c r="H88" s="59">
        <v>0</v>
      </c>
      <c r="I88" s="58">
        <v>0</v>
      </c>
      <c r="J88" s="58">
        <v>0</v>
      </c>
      <c r="K88" s="59">
        <v>0</v>
      </c>
      <c r="L88" s="61">
        <v>0</v>
      </c>
      <c r="M88" s="21"/>
      <c r="O88" s="81" t="s">
        <v>90</v>
      </c>
      <c r="P88" s="82" t="s">
        <v>91</v>
      </c>
      <c r="U88" s="38">
        <f t="shared" si="2"/>
        <v>0</v>
      </c>
    </row>
    <row r="89" spans="1:21" s="17" customFormat="1" hidden="1" x14ac:dyDescent="0.25">
      <c r="A89" s="22" t="s">
        <v>114</v>
      </c>
      <c r="B89" s="18"/>
      <c r="C89" s="38">
        <f t="shared" si="12"/>
        <v>0</v>
      </c>
      <c r="D89" s="38"/>
      <c r="E89" s="38">
        <f t="shared" si="13"/>
        <v>0</v>
      </c>
      <c r="F89" s="58">
        <v>0</v>
      </c>
      <c r="G89" s="58">
        <v>0</v>
      </c>
      <c r="H89" s="59">
        <v>0</v>
      </c>
      <c r="I89" s="58">
        <v>0</v>
      </c>
      <c r="J89" s="58">
        <v>0</v>
      </c>
      <c r="K89" s="59">
        <v>0</v>
      </c>
      <c r="L89" s="61">
        <v>0</v>
      </c>
      <c r="M89" s="21"/>
      <c r="O89" s="81" t="s">
        <v>92</v>
      </c>
      <c r="P89" s="82" t="s">
        <v>93</v>
      </c>
      <c r="U89" s="38">
        <f t="shared" si="2"/>
        <v>0</v>
      </c>
    </row>
    <row r="90" spans="1:21" s="17" customFormat="1" hidden="1" x14ac:dyDescent="0.25">
      <c r="A90" s="22" t="s">
        <v>115</v>
      </c>
      <c r="B90" s="18"/>
      <c r="C90" s="38">
        <f t="shared" si="12"/>
        <v>0</v>
      </c>
      <c r="D90" s="38"/>
      <c r="E90" s="38">
        <f t="shared" si="13"/>
        <v>0</v>
      </c>
      <c r="F90" s="58">
        <v>0</v>
      </c>
      <c r="G90" s="58">
        <v>0</v>
      </c>
      <c r="H90" s="59">
        <v>0</v>
      </c>
      <c r="I90" s="58">
        <v>0</v>
      </c>
      <c r="J90" s="58">
        <v>0</v>
      </c>
      <c r="K90" s="59">
        <v>0</v>
      </c>
      <c r="L90" s="61">
        <v>0</v>
      </c>
      <c r="M90" s="21"/>
      <c r="O90" s="81" t="s">
        <v>94</v>
      </c>
      <c r="P90" s="82" t="s">
        <v>95</v>
      </c>
      <c r="U90" s="38">
        <f t="shared" si="2"/>
        <v>0</v>
      </c>
    </row>
    <row r="91" spans="1:21" s="17" customFormat="1" hidden="1" x14ac:dyDescent="0.25">
      <c r="A91" s="22" t="s">
        <v>116</v>
      </c>
      <c r="B91" s="18"/>
      <c r="C91" s="38">
        <f t="shared" si="12"/>
        <v>0</v>
      </c>
      <c r="D91" s="38"/>
      <c r="E91" s="38">
        <f t="shared" si="13"/>
        <v>0</v>
      </c>
      <c r="F91" s="58">
        <v>0</v>
      </c>
      <c r="G91" s="58">
        <v>0</v>
      </c>
      <c r="H91" s="59">
        <v>0</v>
      </c>
      <c r="I91" s="58">
        <v>0</v>
      </c>
      <c r="J91" s="58">
        <v>0</v>
      </c>
      <c r="K91" s="59">
        <v>0</v>
      </c>
      <c r="L91" s="61">
        <v>0</v>
      </c>
      <c r="M91" s="21"/>
      <c r="O91" s="81" t="s">
        <v>96</v>
      </c>
      <c r="P91" s="82" t="s">
        <v>897</v>
      </c>
      <c r="U91" s="38">
        <f t="shared" si="2"/>
        <v>0</v>
      </c>
    </row>
    <row r="92" spans="1:21" s="4" customFormat="1" hidden="1" x14ac:dyDescent="0.25">
      <c r="A92" s="22" t="s">
        <v>117</v>
      </c>
      <c r="C92" s="38">
        <f t="shared" si="12"/>
        <v>0</v>
      </c>
      <c r="D92" s="38"/>
      <c r="E92" s="38">
        <f t="shared" si="13"/>
        <v>0</v>
      </c>
      <c r="F92" s="88">
        <v>0</v>
      </c>
      <c r="G92" s="88">
        <v>0</v>
      </c>
      <c r="H92" s="99">
        <v>0</v>
      </c>
      <c r="I92" s="88">
        <v>0</v>
      </c>
      <c r="J92" s="88">
        <v>0</v>
      </c>
      <c r="K92" s="99">
        <v>0</v>
      </c>
      <c r="L92" s="99">
        <v>0</v>
      </c>
      <c r="N92" s="2"/>
      <c r="O92" s="81" t="s">
        <v>97</v>
      </c>
      <c r="P92" s="82" t="s">
        <v>898</v>
      </c>
      <c r="U92" s="38">
        <f t="shared" si="2"/>
        <v>0</v>
      </c>
    </row>
    <row r="93" spans="1:21" hidden="1" x14ac:dyDescent="0.25">
      <c r="A93" s="22" t="s">
        <v>118</v>
      </c>
      <c r="C93" s="38">
        <f t="shared" si="12"/>
        <v>0</v>
      </c>
      <c r="D93" s="38"/>
      <c r="E93" s="38">
        <f t="shared" si="13"/>
        <v>0</v>
      </c>
      <c r="F93" s="53">
        <v>0</v>
      </c>
      <c r="G93" s="53">
        <v>0</v>
      </c>
      <c r="H93" s="98">
        <v>0</v>
      </c>
      <c r="I93" s="53">
        <v>0</v>
      </c>
      <c r="J93" s="53">
        <v>0</v>
      </c>
      <c r="K93" s="98">
        <v>0</v>
      </c>
      <c r="L93" s="98">
        <v>0</v>
      </c>
      <c r="O93" s="81" t="s">
        <v>98</v>
      </c>
      <c r="P93" s="82" t="s">
        <v>99</v>
      </c>
      <c r="U93" s="38">
        <f t="shared" si="2"/>
        <v>0</v>
      </c>
    </row>
    <row r="94" spans="1:21" outlineLevel="1" x14ac:dyDescent="0.25">
      <c r="A94" s="3" t="s">
        <v>968</v>
      </c>
      <c r="B94" s="103"/>
      <c r="C94" s="103"/>
      <c r="D94" s="4" t="s">
        <v>1102</v>
      </c>
      <c r="E94" s="2" t="s">
        <v>1257</v>
      </c>
      <c r="F94" s="51">
        <v>0</v>
      </c>
      <c r="G94" s="51">
        <v>0</v>
      </c>
      <c r="H94" s="52">
        <v>0</v>
      </c>
      <c r="I94" s="51">
        <v>0</v>
      </c>
      <c r="J94" s="51">
        <v>-24.33</v>
      </c>
      <c r="K94" s="52">
        <v>0</v>
      </c>
      <c r="L94" s="52">
        <v>0</v>
      </c>
      <c r="U94" s="2">
        <f t="shared" ref="U94:U105" si="16">+IF(OR(F94&lt;&gt;0,G94&lt;&gt;0,H94&lt;&gt;0,I94&lt;&gt;0,J94&lt;&gt;0,K94&lt;&gt;0,L94&lt;&gt;0),1,)</f>
        <v>1</v>
      </c>
    </row>
    <row r="95" spans="1:21" outlineLevel="1" x14ac:dyDescent="0.25">
      <c r="A95" s="3" t="s">
        <v>972</v>
      </c>
      <c r="B95" s="103"/>
      <c r="C95" s="103"/>
      <c r="D95" s="4" t="s">
        <v>1106</v>
      </c>
      <c r="E95" s="2" t="s">
        <v>1261</v>
      </c>
      <c r="F95" s="51">
        <v>0</v>
      </c>
      <c r="G95" s="51">
        <v>0</v>
      </c>
      <c r="H95" s="52">
        <v>0</v>
      </c>
      <c r="I95" s="51">
        <v>0</v>
      </c>
      <c r="J95" s="51">
        <v>-270</v>
      </c>
      <c r="K95" s="52">
        <v>0</v>
      </c>
      <c r="L95" s="52">
        <v>0</v>
      </c>
      <c r="U95" s="2">
        <f t="shared" si="16"/>
        <v>1</v>
      </c>
    </row>
    <row r="96" spans="1:21" outlineLevel="1" x14ac:dyDescent="0.25">
      <c r="A96" s="3" t="s">
        <v>977</v>
      </c>
      <c r="B96" s="103"/>
      <c r="C96" s="103"/>
      <c r="D96" s="4" t="s">
        <v>1111</v>
      </c>
      <c r="E96" s="2" t="s">
        <v>1264</v>
      </c>
      <c r="F96" s="51">
        <v>0</v>
      </c>
      <c r="G96" s="51">
        <v>-6.37</v>
      </c>
      <c r="H96" s="52">
        <v>-11797.91</v>
      </c>
      <c r="I96" s="51">
        <v>-8000</v>
      </c>
      <c r="J96" s="51">
        <v>-3219.64</v>
      </c>
      <c r="K96" s="52">
        <v>-11797.91</v>
      </c>
      <c r="L96" s="52">
        <v>-8000</v>
      </c>
      <c r="U96" s="2">
        <f t="shared" si="16"/>
        <v>1</v>
      </c>
    </row>
    <row r="97" spans="1:21" outlineLevel="1" x14ac:dyDescent="0.25">
      <c r="A97" s="3" t="s">
        <v>978</v>
      </c>
      <c r="B97" s="103"/>
      <c r="C97" s="103"/>
      <c r="D97" s="4" t="s">
        <v>1112</v>
      </c>
      <c r="E97" s="2" t="s">
        <v>1265</v>
      </c>
      <c r="F97" s="51">
        <v>0</v>
      </c>
      <c r="G97" s="51">
        <v>-445.55</v>
      </c>
      <c r="H97" s="52">
        <v>0</v>
      </c>
      <c r="I97" s="51">
        <v>-30000</v>
      </c>
      <c r="J97" s="51">
        <v>-39591.54</v>
      </c>
      <c r="K97" s="52">
        <v>-26662.98</v>
      </c>
      <c r="L97" s="52">
        <v>-30000</v>
      </c>
      <c r="U97" s="2">
        <f t="shared" si="16"/>
        <v>1</v>
      </c>
    </row>
    <row r="98" spans="1:21" outlineLevel="1" x14ac:dyDescent="0.25">
      <c r="A98" s="3" t="s">
        <v>979</v>
      </c>
      <c r="B98" s="103"/>
      <c r="C98" s="103"/>
      <c r="D98" s="4" t="s">
        <v>1113</v>
      </c>
      <c r="E98" s="2" t="s">
        <v>1266</v>
      </c>
      <c r="F98" s="51">
        <v>0</v>
      </c>
      <c r="G98" s="51">
        <v>-87726.97</v>
      </c>
      <c r="H98" s="52">
        <v>-5.08</v>
      </c>
      <c r="I98" s="51">
        <v>-20000</v>
      </c>
      <c r="J98" s="51">
        <v>-87829.02</v>
      </c>
      <c r="K98" s="52">
        <v>-36193.74</v>
      </c>
      <c r="L98" s="52">
        <v>-20000</v>
      </c>
      <c r="U98" s="2">
        <f t="shared" si="16"/>
        <v>1</v>
      </c>
    </row>
    <row r="99" spans="1:21" outlineLevel="1" x14ac:dyDescent="0.25">
      <c r="A99" s="3" t="s">
        <v>980</v>
      </c>
      <c r="B99" s="103"/>
      <c r="C99" s="103"/>
      <c r="D99" s="4" t="s">
        <v>1114</v>
      </c>
      <c r="E99" s="2" t="s">
        <v>1267</v>
      </c>
      <c r="F99" s="51">
        <v>0</v>
      </c>
      <c r="G99" s="51">
        <v>0</v>
      </c>
      <c r="H99" s="52">
        <v>0</v>
      </c>
      <c r="I99" s="51">
        <v>0</v>
      </c>
      <c r="J99" s="51">
        <v>-25154.82</v>
      </c>
      <c r="K99" s="52">
        <v>0</v>
      </c>
      <c r="L99" s="52">
        <v>0</v>
      </c>
      <c r="U99" s="2">
        <f t="shared" si="16"/>
        <v>1</v>
      </c>
    </row>
    <row r="100" spans="1:21" outlineLevel="1" x14ac:dyDescent="0.25">
      <c r="A100" s="3" t="s">
        <v>981</v>
      </c>
      <c r="B100" s="103"/>
      <c r="C100" s="103"/>
      <c r="D100" s="4" t="s">
        <v>1115</v>
      </c>
      <c r="E100" s="2" t="s">
        <v>1268</v>
      </c>
      <c r="F100" s="51">
        <v>-18000</v>
      </c>
      <c r="G100" s="51">
        <v>-273.74</v>
      </c>
      <c r="H100" s="52">
        <v>0</v>
      </c>
      <c r="I100" s="51">
        <v>-18000</v>
      </c>
      <c r="J100" s="51">
        <v>-25190.45</v>
      </c>
      <c r="K100" s="52">
        <v>-22233.040000000001</v>
      </c>
      <c r="L100" s="52">
        <v>-18000</v>
      </c>
      <c r="U100" s="2">
        <f t="shared" si="16"/>
        <v>1</v>
      </c>
    </row>
    <row r="101" spans="1:21" outlineLevel="1" x14ac:dyDescent="0.25">
      <c r="A101" s="3" t="s">
        <v>982</v>
      </c>
      <c r="B101" s="103"/>
      <c r="C101" s="103"/>
      <c r="D101" s="4" t="s">
        <v>1116</v>
      </c>
      <c r="E101" s="2" t="s">
        <v>1269</v>
      </c>
      <c r="F101" s="51">
        <v>0</v>
      </c>
      <c r="G101" s="51">
        <v>0</v>
      </c>
      <c r="H101" s="52">
        <v>0</v>
      </c>
      <c r="I101" s="51">
        <v>-3000</v>
      </c>
      <c r="J101" s="51">
        <v>-8607.7199999999993</v>
      </c>
      <c r="K101" s="52">
        <v>0</v>
      </c>
      <c r="L101" s="52">
        <v>-3000</v>
      </c>
      <c r="U101" s="2">
        <f t="shared" si="16"/>
        <v>1</v>
      </c>
    </row>
    <row r="102" spans="1:21" outlineLevel="1" x14ac:dyDescent="0.25">
      <c r="A102" s="3" t="s">
        <v>983</v>
      </c>
      <c r="B102" s="103"/>
      <c r="C102" s="103"/>
      <c r="D102" s="4" t="s">
        <v>1117</v>
      </c>
      <c r="E102" s="2" t="s">
        <v>1270</v>
      </c>
      <c r="F102" s="51">
        <v>0</v>
      </c>
      <c r="G102" s="51">
        <v>0</v>
      </c>
      <c r="H102" s="52">
        <v>0</v>
      </c>
      <c r="I102" s="51">
        <v>-500</v>
      </c>
      <c r="J102" s="51">
        <v>-78.17</v>
      </c>
      <c r="K102" s="52">
        <v>-280.95999999999998</v>
      </c>
      <c r="L102" s="52">
        <v>-500</v>
      </c>
      <c r="U102" s="2">
        <f t="shared" si="16"/>
        <v>1</v>
      </c>
    </row>
    <row r="103" spans="1:21" outlineLevel="1" x14ac:dyDescent="0.25">
      <c r="A103" s="3" t="s">
        <v>984</v>
      </c>
      <c r="B103" s="103"/>
      <c r="C103" s="103"/>
      <c r="D103" s="4" t="s">
        <v>1118</v>
      </c>
      <c r="E103" s="2" t="s">
        <v>1271</v>
      </c>
      <c r="F103" s="51">
        <v>0</v>
      </c>
      <c r="G103" s="51">
        <v>0</v>
      </c>
      <c r="H103" s="52">
        <v>0</v>
      </c>
      <c r="I103" s="51">
        <v>-14000</v>
      </c>
      <c r="J103" s="51">
        <v>-11434.18</v>
      </c>
      <c r="K103" s="52">
        <v>-13985.66</v>
      </c>
      <c r="L103" s="52">
        <v>-14000</v>
      </c>
      <c r="U103" s="2">
        <f t="shared" si="16"/>
        <v>1</v>
      </c>
    </row>
    <row r="104" spans="1:21" outlineLevel="1" x14ac:dyDescent="0.25">
      <c r="A104" s="3" t="s">
        <v>985</v>
      </c>
      <c r="B104" s="103"/>
      <c r="C104" s="103"/>
      <c r="D104" s="4" t="s">
        <v>1119</v>
      </c>
      <c r="E104" s="2" t="s">
        <v>1272</v>
      </c>
      <c r="F104" s="51">
        <v>0</v>
      </c>
      <c r="G104" s="51">
        <v>0</v>
      </c>
      <c r="H104" s="52">
        <v>0</v>
      </c>
      <c r="I104" s="51">
        <v>-7000</v>
      </c>
      <c r="J104" s="51">
        <v>-134.43</v>
      </c>
      <c r="K104" s="52">
        <v>0</v>
      </c>
      <c r="L104" s="52">
        <v>-7000</v>
      </c>
      <c r="U104" s="2">
        <f t="shared" si="16"/>
        <v>1</v>
      </c>
    </row>
    <row r="105" spans="1:21" outlineLevel="1" x14ac:dyDescent="0.25">
      <c r="A105" s="3" t="s">
        <v>964</v>
      </c>
      <c r="B105" s="103"/>
      <c r="C105" s="103"/>
      <c r="D105" s="4" t="s">
        <v>1098</v>
      </c>
      <c r="E105" s="2" t="s">
        <v>1253</v>
      </c>
      <c r="F105" s="51">
        <v>0</v>
      </c>
      <c r="G105" s="51">
        <v>-35</v>
      </c>
      <c r="H105" s="52">
        <v>0</v>
      </c>
      <c r="I105" s="51">
        <v>0</v>
      </c>
      <c r="J105" s="51">
        <v>-35</v>
      </c>
      <c r="K105" s="52">
        <v>0</v>
      </c>
      <c r="L105" s="52">
        <v>0</v>
      </c>
      <c r="U105" s="2">
        <f t="shared" si="16"/>
        <v>1</v>
      </c>
    </row>
    <row r="106" spans="1:21" x14ac:dyDescent="0.25">
      <c r="A106" s="22" t="s">
        <v>119</v>
      </c>
      <c r="C106" s="38" t="str">
        <f t="shared" si="12"/>
        <v>4271</v>
      </c>
      <c r="D106" s="38"/>
      <c r="E106" s="38" t="str">
        <f t="shared" si="13"/>
        <v>Cost-DB-SE-Other</v>
      </c>
      <c r="F106" s="53">
        <v>-18000</v>
      </c>
      <c r="G106" s="53">
        <v>-88487.63</v>
      </c>
      <c r="H106" s="98">
        <v>-11802.99</v>
      </c>
      <c r="I106" s="53">
        <v>-100500</v>
      </c>
      <c r="J106" s="53">
        <v>-201569.30000000002</v>
      </c>
      <c r="K106" s="98">
        <v>-111154.29000000002</v>
      </c>
      <c r="L106" s="98">
        <v>-100500</v>
      </c>
      <c r="O106" s="81" t="s">
        <v>100</v>
      </c>
      <c r="P106" s="82" t="s">
        <v>101</v>
      </c>
      <c r="U106" s="38">
        <f t="shared" si="2"/>
        <v>1</v>
      </c>
    </row>
    <row r="107" spans="1:21" ht="15.75" thickBot="1" x14ac:dyDescent="0.3">
      <c r="B107" s="12"/>
      <c r="C107" s="112" t="s">
        <v>121</v>
      </c>
      <c r="D107" s="112"/>
      <c r="E107" s="112"/>
      <c r="F107" s="23">
        <f>F59+F60+F61+F62+F63+F64+F65+F74+F75+F76+F85+F86+F87+F88+F89+F90+F91+F92+F93+F106</f>
        <v>160000</v>
      </c>
      <c r="G107" s="23">
        <f t="shared" ref="G107:L107" si="17">G59+G60+G61+G62+G63+G64+G65+G74+G75+G76+G85+G86+G87+G88+G89+G90+G91+G92+G93+G106</f>
        <v>236779.87</v>
      </c>
      <c r="H107" s="24">
        <f t="shared" si="17"/>
        <v>101137.04999999999</v>
      </c>
      <c r="I107" s="23">
        <f t="shared" si="17"/>
        <v>643100</v>
      </c>
      <c r="J107" s="23">
        <f t="shared" si="17"/>
        <v>926353.42999999993</v>
      </c>
      <c r="K107" s="24">
        <f t="shared" si="17"/>
        <v>489652.57999999996</v>
      </c>
      <c r="L107" s="24">
        <f t="shared" si="17"/>
        <v>643100</v>
      </c>
      <c r="N107" s="2">
        <v>1</v>
      </c>
      <c r="U107" s="38">
        <f t="shared" si="2"/>
        <v>1</v>
      </c>
    </row>
    <row r="108" spans="1:21" ht="15.75" hidden="1" thickTop="1" x14ac:dyDescent="0.25">
      <c r="B108" s="113" t="s">
        <v>624</v>
      </c>
      <c r="C108" s="113"/>
      <c r="D108" s="113"/>
      <c r="E108" s="113"/>
      <c r="N108" s="2">
        <v>1</v>
      </c>
      <c r="U108" s="38">
        <f t="shared" si="2"/>
        <v>0</v>
      </c>
    </row>
    <row r="109" spans="1:21" ht="15.75" outlineLevel="1" thickTop="1" x14ac:dyDescent="0.25">
      <c r="A109" s="3" t="s">
        <v>986</v>
      </c>
      <c r="B109" s="103"/>
      <c r="C109" s="103"/>
      <c r="D109" s="4" t="s">
        <v>1120</v>
      </c>
      <c r="E109" s="2" t="s">
        <v>1273</v>
      </c>
      <c r="F109" s="51">
        <v>50000</v>
      </c>
      <c r="G109" s="51">
        <v>0</v>
      </c>
      <c r="H109" s="52">
        <v>0</v>
      </c>
      <c r="I109" s="51">
        <v>50000</v>
      </c>
      <c r="J109" s="51">
        <v>0</v>
      </c>
      <c r="K109" s="52">
        <v>0</v>
      </c>
      <c r="L109" s="52">
        <v>50000</v>
      </c>
      <c r="U109" s="2">
        <f>+IF(OR(F109&lt;&gt;0,G109&lt;&gt;0,H109&lt;&gt;0,I109&lt;&gt;0,J109&lt;&gt;0,K109&lt;&gt;0,L109&lt;&gt;0),1,)</f>
        <v>1</v>
      </c>
    </row>
    <row r="110" spans="1:21" x14ac:dyDescent="0.25">
      <c r="A110" s="22" t="s">
        <v>137</v>
      </c>
      <c r="C110" s="38" t="str">
        <f t="shared" ref="C110:C116" si="18">+IF(OR(F110&lt;&gt;0,G110&lt;&gt;0,H110&lt;&gt;0,I110&lt;&gt;0,J110&lt;&gt;0,K110&lt;&gt;0,L110&lt;&gt;0),O110,)</f>
        <v>4301</v>
      </c>
      <c r="D110" s="38"/>
      <c r="E110" s="38" t="str">
        <f t="shared" ref="E110:E116" si="19">+IF(OR(F110&lt;&gt;0,G110&lt;&gt;0,H110&lt;&gt;0,I110&lt;&gt;0,J110&lt;&gt;0,K110&lt;&gt;0,L110&lt;&gt;0),P110,)</f>
        <v>Contributions-Legacies &amp; Bequest</v>
      </c>
      <c r="F110" s="53">
        <v>50000</v>
      </c>
      <c r="G110" s="53">
        <v>0</v>
      </c>
      <c r="H110" s="98">
        <v>0</v>
      </c>
      <c r="I110" s="53">
        <v>50000</v>
      </c>
      <c r="J110" s="53">
        <v>0</v>
      </c>
      <c r="K110" s="98">
        <v>0</v>
      </c>
      <c r="L110" s="98">
        <v>50000</v>
      </c>
      <c r="O110" s="81" t="s">
        <v>133</v>
      </c>
      <c r="P110" s="82" t="s">
        <v>899</v>
      </c>
      <c r="U110" s="38">
        <f t="shared" si="2"/>
        <v>1</v>
      </c>
    </row>
    <row r="111" spans="1:21" outlineLevel="1" x14ac:dyDescent="0.25">
      <c r="A111" s="3" t="s">
        <v>987</v>
      </c>
      <c r="B111" s="103"/>
      <c r="C111" s="103"/>
      <c r="D111" s="4" t="s">
        <v>1121</v>
      </c>
      <c r="E111" s="2" t="s">
        <v>1144</v>
      </c>
      <c r="F111" s="51">
        <v>0</v>
      </c>
      <c r="G111" s="51">
        <v>0</v>
      </c>
      <c r="H111" s="52">
        <v>5000</v>
      </c>
      <c r="I111" s="51">
        <v>0</v>
      </c>
      <c r="J111" s="51">
        <v>0</v>
      </c>
      <c r="K111" s="52">
        <v>5000</v>
      </c>
      <c r="L111" s="52">
        <v>0</v>
      </c>
      <c r="U111" s="2">
        <f t="shared" ref="U111:U112" si="20">+IF(OR(F111&lt;&gt;0,G111&lt;&gt;0,H111&lt;&gt;0,I111&lt;&gt;0,J111&lt;&gt;0,K111&lt;&gt;0,L111&lt;&gt;0),1,)</f>
        <v>1</v>
      </c>
    </row>
    <row r="112" spans="1:21" outlineLevel="1" x14ac:dyDescent="0.25">
      <c r="A112" s="3" t="s">
        <v>988</v>
      </c>
      <c r="B112" s="103"/>
      <c r="C112" s="103"/>
      <c r="D112" s="4" t="s">
        <v>1122</v>
      </c>
      <c r="E112" s="2" t="s">
        <v>1145</v>
      </c>
      <c r="F112" s="51">
        <v>0</v>
      </c>
      <c r="G112" s="51">
        <v>0</v>
      </c>
      <c r="H112" s="52">
        <v>96774.1</v>
      </c>
      <c r="I112" s="51">
        <v>0</v>
      </c>
      <c r="J112" s="51">
        <v>0</v>
      </c>
      <c r="K112" s="52">
        <v>96774.1</v>
      </c>
      <c r="L112" s="52">
        <v>0</v>
      </c>
      <c r="U112" s="2">
        <f t="shared" si="20"/>
        <v>1</v>
      </c>
    </row>
    <row r="113" spans="1:21" x14ac:dyDescent="0.25">
      <c r="A113" s="22" t="s">
        <v>138</v>
      </c>
      <c r="B113" s="36"/>
      <c r="C113" s="38" t="str">
        <f t="shared" si="18"/>
        <v>3620</v>
      </c>
      <c r="D113" s="38"/>
      <c r="E113" s="38" t="str">
        <f t="shared" si="19"/>
        <v>Reclass-Legacies &amp; Bequest</v>
      </c>
      <c r="F113" s="53">
        <v>0</v>
      </c>
      <c r="G113" s="53">
        <v>0</v>
      </c>
      <c r="H113" s="98">
        <v>101774.1</v>
      </c>
      <c r="I113" s="53">
        <v>0</v>
      </c>
      <c r="J113" s="53">
        <v>0</v>
      </c>
      <c r="K113" s="98">
        <v>101774.1</v>
      </c>
      <c r="L113" s="98">
        <v>0</v>
      </c>
      <c r="O113" s="81" t="s">
        <v>23</v>
      </c>
      <c r="P113" s="82" t="s">
        <v>900</v>
      </c>
      <c r="U113" s="38">
        <f t="shared" si="2"/>
        <v>1</v>
      </c>
    </row>
    <row r="114" spans="1:21" hidden="1" x14ac:dyDescent="0.25">
      <c r="A114" s="22" t="s">
        <v>139</v>
      </c>
      <c r="C114" s="38">
        <f t="shared" si="18"/>
        <v>0</v>
      </c>
      <c r="D114" s="38"/>
      <c r="E114" s="38">
        <f t="shared" si="19"/>
        <v>0</v>
      </c>
      <c r="F114" s="53">
        <v>0</v>
      </c>
      <c r="G114" s="53">
        <v>0</v>
      </c>
      <c r="H114" s="98">
        <v>0</v>
      </c>
      <c r="I114" s="53">
        <v>0</v>
      </c>
      <c r="J114" s="53">
        <v>0</v>
      </c>
      <c r="K114" s="98">
        <v>0</v>
      </c>
      <c r="L114" s="98">
        <v>0</v>
      </c>
      <c r="O114" s="81" t="s">
        <v>134</v>
      </c>
      <c r="P114" s="82" t="s">
        <v>901</v>
      </c>
      <c r="U114" s="38">
        <f t="shared" si="2"/>
        <v>0</v>
      </c>
    </row>
    <row r="115" spans="1:21" hidden="1" x14ac:dyDescent="0.25">
      <c r="A115" s="22" t="s">
        <v>140</v>
      </c>
      <c r="B115" s="2"/>
      <c r="C115" s="38">
        <f t="shared" si="18"/>
        <v>0</v>
      </c>
      <c r="D115" s="38"/>
      <c r="E115" s="38">
        <f t="shared" si="19"/>
        <v>0</v>
      </c>
      <c r="F115" s="8">
        <v>0</v>
      </c>
      <c r="G115" s="8">
        <v>0</v>
      </c>
      <c r="H115" s="99">
        <v>0</v>
      </c>
      <c r="I115" s="8">
        <v>0</v>
      </c>
      <c r="J115" s="8">
        <v>0</v>
      </c>
      <c r="K115" s="99">
        <v>0</v>
      </c>
      <c r="L115" s="99">
        <v>0</v>
      </c>
      <c r="O115" s="81" t="s">
        <v>135</v>
      </c>
      <c r="P115" s="82" t="s">
        <v>902</v>
      </c>
      <c r="U115" s="38">
        <f t="shared" si="2"/>
        <v>0</v>
      </c>
    </row>
    <row r="116" spans="1:21" ht="30" hidden="1" x14ac:dyDescent="0.25">
      <c r="A116" s="22" t="s">
        <v>141</v>
      </c>
      <c r="C116" s="38">
        <f t="shared" si="18"/>
        <v>0</v>
      </c>
      <c r="D116" s="38"/>
      <c r="E116" s="38">
        <f t="shared" si="19"/>
        <v>0</v>
      </c>
      <c r="F116" s="53">
        <v>0</v>
      </c>
      <c r="G116" s="53">
        <v>0</v>
      </c>
      <c r="H116" s="98">
        <v>0</v>
      </c>
      <c r="I116" s="53">
        <v>0</v>
      </c>
      <c r="J116" s="53">
        <v>0</v>
      </c>
      <c r="K116" s="98">
        <v>0</v>
      </c>
      <c r="L116" s="98">
        <v>0</v>
      </c>
      <c r="O116" s="81" t="s">
        <v>136</v>
      </c>
      <c r="P116" s="82" t="s">
        <v>903</v>
      </c>
      <c r="U116" s="38">
        <f t="shared" si="2"/>
        <v>0</v>
      </c>
    </row>
    <row r="117" spans="1:21" ht="15.75" thickBot="1" x14ac:dyDescent="0.3">
      <c r="B117" s="12"/>
      <c r="C117" s="112" t="s">
        <v>625</v>
      </c>
      <c r="D117" s="112"/>
      <c r="E117" s="112"/>
      <c r="F117" s="23">
        <f>F110+F113+F114+F115+F116</f>
        <v>50000</v>
      </c>
      <c r="G117" s="23">
        <f t="shared" ref="G117:L117" si="21">G110+G113+G114+G115+G116</f>
        <v>0</v>
      </c>
      <c r="H117" s="24">
        <f t="shared" si="21"/>
        <v>101774.1</v>
      </c>
      <c r="I117" s="23">
        <f t="shared" si="21"/>
        <v>50000</v>
      </c>
      <c r="J117" s="23">
        <f t="shared" si="21"/>
        <v>0</v>
      </c>
      <c r="K117" s="24">
        <f t="shared" si="21"/>
        <v>101774.1</v>
      </c>
      <c r="L117" s="24">
        <f t="shared" si="21"/>
        <v>50000</v>
      </c>
      <c r="N117" s="2">
        <v>1</v>
      </c>
      <c r="U117" s="38">
        <f t="shared" si="2"/>
        <v>1</v>
      </c>
    </row>
    <row r="118" spans="1:21" ht="15.75" hidden="1" thickTop="1" x14ac:dyDescent="0.25">
      <c r="B118" s="113" t="s">
        <v>626</v>
      </c>
      <c r="C118" s="113"/>
      <c r="D118" s="113"/>
      <c r="E118" s="113"/>
      <c r="N118" s="2">
        <v>1</v>
      </c>
      <c r="O118" s="81"/>
      <c r="P118" s="82"/>
      <c r="U118" s="38">
        <f t="shared" si="2"/>
        <v>0</v>
      </c>
    </row>
    <row r="119" spans="1:21" ht="15.75" outlineLevel="1" thickTop="1" x14ac:dyDescent="0.25">
      <c r="A119" s="3" t="s">
        <v>989</v>
      </c>
      <c r="B119" s="103"/>
      <c r="C119" s="103"/>
      <c r="D119" s="4" t="s">
        <v>1123</v>
      </c>
      <c r="E119" s="2" t="s">
        <v>1274</v>
      </c>
      <c r="F119" s="51">
        <v>0</v>
      </c>
      <c r="G119" s="51">
        <v>0</v>
      </c>
      <c r="H119" s="52">
        <v>0</v>
      </c>
      <c r="I119" s="51">
        <v>100000</v>
      </c>
      <c r="J119" s="51">
        <v>0</v>
      </c>
      <c r="K119" s="52">
        <v>100000</v>
      </c>
      <c r="L119" s="52">
        <v>100000</v>
      </c>
      <c r="U119" s="2">
        <f t="shared" ref="U119:U122" si="22">+IF(OR(F119&lt;&gt;0,G119&lt;&gt;0,H119&lt;&gt;0,I119&lt;&gt;0,J119&lt;&gt;0,K119&lt;&gt;0,L119&lt;&gt;0),1,)</f>
        <v>1</v>
      </c>
    </row>
    <row r="120" spans="1:21" outlineLevel="1" x14ac:dyDescent="0.25">
      <c r="A120" s="3" t="s">
        <v>990</v>
      </c>
      <c r="B120" s="103"/>
      <c r="C120" s="103"/>
      <c r="D120" s="4" t="s">
        <v>1124</v>
      </c>
      <c r="E120" s="2" t="s">
        <v>1275</v>
      </c>
      <c r="F120" s="51">
        <v>0</v>
      </c>
      <c r="G120" s="51">
        <v>0</v>
      </c>
      <c r="H120" s="52">
        <v>0</v>
      </c>
      <c r="I120" s="51">
        <v>0</v>
      </c>
      <c r="J120" s="51">
        <v>0</v>
      </c>
      <c r="K120" s="52">
        <v>49000</v>
      </c>
      <c r="L120" s="52">
        <v>0</v>
      </c>
      <c r="U120" s="2">
        <f t="shared" si="22"/>
        <v>1</v>
      </c>
    </row>
    <row r="121" spans="1:21" outlineLevel="1" x14ac:dyDescent="0.25">
      <c r="A121" s="3" t="s">
        <v>991</v>
      </c>
      <c r="B121" s="103"/>
      <c r="C121" s="103"/>
      <c r="D121" s="4" t="s">
        <v>1125</v>
      </c>
      <c r="E121" s="2" t="s">
        <v>1276</v>
      </c>
      <c r="F121" s="51">
        <v>0</v>
      </c>
      <c r="G121" s="51">
        <v>0</v>
      </c>
      <c r="H121" s="52">
        <v>0</v>
      </c>
      <c r="I121" s="51">
        <v>250000</v>
      </c>
      <c r="J121" s="51">
        <v>0</v>
      </c>
      <c r="K121" s="52">
        <v>50000</v>
      </c>
      <c r="L121" s="52">
        <v>250000</v>
      </c>
      <c r="U121" s="2">
        <f t="shared" si="22"/>
        <v>1</v>
      </c>
    </row>
    <row r="122" spans="1:21" outlineLevel="1" x14ac:dyDescent="0.25">
      <c r="A122" s="3" t="s">
        <v>992</v>
      </c>
      <c r="B122" s="103"/>
      <c r="C122" s="103"/>
      <c r="D122" s="4" t="s">
        <v>1126</v>
      </c>
      <c r="E122" s="2" t="s">
        <v>1277</v>
      </c>
      <c r="F122" s="51">
        <v>0</v>
      </c>
      <c r="G122" s="51">
        <v>0</v>
      </c>
      <c r="H122" s="52">
        <v>50000</v>
      </c>
      <c r="I122" s="51">
        <v>92000</v>
      </c>
      <c r="J122" s="51">
        <v>301500</v>
      </c>
      <c r="K122" s="52">
        <v>142825</v>
      </c>
      <c r="L122" s="52">
        <v>92000</v>
      </c>
      <c r="U122" s="2">
        <f t="shared" si="22"/>
        <v>1</v>
      </c>
    </row>
    <row r="123" spans="1:21" x14ac:dyDescent="0.25">
      <c r="A123" s="22" t="s">
        <v>147</v>
      </c>
      <c r="B123" s="36"/>
      <c r="C123" s="38" t="str">
        <f t="shared" ref="C123:C127" si="23">+IF(OR(F123&lt;&gt;0,G123&lt;&gt;0,H123&lt;&gt;0,I123&lt;&gt;0,J123&lt;&gt;0,K123&lt;&gt;0,L123&lt;&gt;0),O123,)</f>
        <v>4401</v>
      </c>
      <c r="D123" s="38"/>
      <c r="E123" s="38" t="str">
        <f t="shared" ref="E123:E127" si="24">+IF(OR(F123&lt;&gt;0,G123&lt;&gt;0,H123&lt;&gt;0,I123&lt;&gt;0,J123&lt;&gt;0,K123&lt;&gt;0,L123&lt;&gt;0),P123,)</f>
        <v>Contribution-Found &amp; Trusts</v>
      </c>
      <c r="F123" s="53">
        <v>0</v>
      </c>
      <c r="G123" s="53">
        <v>0</v>
      </c>
      <c r="H123" s="98">
        <v>50000</v>
      </c>
      <c r="I123" s="53">
        <v>442000</v>
      </c>
      <c r="J123" s="53">
        <v>301500</v>
      </c>
      <c r="K123" s="98">
        <v>341825</v>
      </c>
      <c r="L123" s="98">
        <v>442000</v>
      </c>
      <c r="O123" s="81" t="s">
        <v>142</v>
      </c>
      <c r="P123" s="82" t="s">
        <v>143</v>
      </c>
      <c r="U123" s="38">
        <f t="shared" si="2"/>
        <v>1</v>
      </c>
    </row>
    <row r="124" spans="1:21" hidden="1" x14ac:dyDescent="0.25">
      <c r="A124" s="22" t="s">
        <v>148</v>
      </c>
      <c r="B124" s="36"/>
      <c r="C124" s="38">
        <f t="shared" si="23"/>
        <v>0</v>
      </c>
      <c r="D124" s="38"/>
      <c r="E124" s="38">
        <f t="shared" si="24"/>
        <v>0</v>
      </c>
      <c r="F124" s="53">
        <v>0</v>
      </c>
      <c r="G124" s="53">
        <v>0</v>
      </c>
      <c r="H124" s="98">
        <v>0</v>
      </c>
      <c r="I124" s="53">
        <v>0</v>
      </c>
      <c r="J124" s="53">
        <v>0</v>
      </c>
      <c r="K124" s="98">
        <v>0</v>
      </c>
      <c r="L124" s="98">
        <v>0</v>
      </c>
      <c r="O124" s="81" t="s">
        <v>24</v>
      </c>
      <c r="P124" s="82" t="s">
        <v>25</v>
      </c>
      <c r="U124" s="38">
        <f t="shared" si="2"/>
        <v>0</v>
      </c>
    </row>
    <row r="125" spans="1:21" ht="30" hidden="1" x14ac:dyDescent="0.25">
      <c r="A125" s="22" t="s">
        <v>149</v>
      </c>
      <c r="B125" s="36"/>
      <c r="C125" s="38">
        <f t="shared" si="23"/>
        <v>0</v>
      </c>
      <c r="D125" s="38"/>
      <c r="E125" s="38">
        <f t="shared" si="24"/>
        <v>0</v>
      </c>
      <c r="F125" s="53">
        <v>0</v>
      </c>
      <c r="G125" s="53">
        <v>0</v>
      </c>
      <c r="H125" s="98">
        <v>0</v>
      </c>
      <c r="I125" s="53">
        <v>0</v>
      </c>
      <c r="J125" s="53">
        <v>0</v>
      </c>
      <c r="K125" s="98">
        <v>0</v>
      </c>
      <c r="L125" s="98">
        <v>0</v>
      </c>
      <c r="O125" s="81" t="s">
        <v>144</v>
      </c>
      <c r="P125" s="82" t="s">
        <v>919</v>
      </c>
      <c r="U125" s="38">
        <f t="shared" si="2"/>
        <v>0</v>
      </c>
    </row>
    <row r="126" spans="1:21" ht="30" hidden="1" x14ac:dyDescent="0.25">
      <c r="A126" s="22" t="s">
        <v>150</v>
      </c>
      <c r="B126" s="36"/>
      <c r="C126" s="38">
        <f t="shared" si="23"/>
        <v>0</v>
      </c>
      <c r="D126" s="38"/>
      <c r="E126" s="38">
        <f t="shared" si="24"/>
        <v>0</v>
      </c>
      <c r="F126" s="53">
        <v>0</v>
      </c>
      <c r="G126" s="53">
        <v>0</v>
      </c>
      <c r="H126" s="98">
        <v>0</v>
      </c>
      <c r="I126" s="53">
        <v>0</v>
      </c>
      <c r="J126" s="53">
        <v>0</v>
      </c>
      <c r="K126" s="98">
        <v>0</v>
      </c>
      <c r="L126" s="98">
        <v>0</v>
      </c>
      <c r="O126" s="81" t="s">
        <v>145</v>
      </c>
      <c r="P126" s="82" t="s">
        <v>920</v>
      </c>
      <c r="U126" s="38">
        <f t="shared" si="2"/>
        <v>0</v>
      </c>
    </row>
    <row r="127" spans="1:21" hidden="1" x14ac:dyDescent="0.25">
      <c r="A127" s="22" t="s">
        <v>151</v>
      </c>
      <c r="B127" s="36"/>
      <c r="C127" s="38">
        <f t="shared" si="23"/>
        <v>0</v>
      </c>
      <c r="D127" s="38"/>
      <c r="E127" s="38">
        <f t="shared" si="24"/>
        <v>0</v>
      </c>
      <c r="F127" s="53">
        <v>0</v>
      </c>
      <c r="G127" s="53">
        <v>0</v>
      </c>
      <c r="H127" s="98">
        <v>0</v>
      </c>
      <c r="I127" s="53">
        <v>0</v>
      </c>
      <c r="J127" s="53">
        <v>0</v>
      </c>
      <c r="K127" s="98">
        <v>0</v>
      </c>
      <c r="L127" s="98">
        <v>0</v>
      </c>
      <c r="O127" s="81" t="s">
        <v>146</v>
      </c>
      <c r="P127" s="82" t="s">
        <v>921</v>
      </c>
      <c r="U127" s="38">
        <f t="shared" si="2"/>
        <v>0</v>
      </c>
    </row>
    <row r="128" spans="1:21" ht="16.5" customHeight="1" thickBot="1" x14ac:dyDescent="0.3">
      <c r="B128" s="12"/>
      <c r="C128" s="112" t="s">
        <v>627</v>
      </c>
      <c r="D128" s="112"/>
      <c r="E128" s="112"/>
      <c r="F128" s="23">
        <f>F123+F124+F125+F126+F127</f>
        <v>0</v>
      </c>
      <c r="G128" s="23">
        <f t="shared" ref="G128:L128" si="25">G123+G124+G125+G126+G127</f>
        <v>0</v>
      </c>
      <c r="H128" s="24">
        <f t="shared" si="25"/>
        <v>50000</v>
      </c>
      <c r="I128" s="23">
        <f t="shared" si="25"/>
        <v>442000</v>
      </c>
      <c r="J128" s="23">
        <f>J123+J124+J125+J126+J127</f>
        <v>301500</v>
      </c>
      <c r="K128" s="24">
        <f t="shared" si="25"/>
        <v>341825</v>
      </c>
      <c r="L128" s="24">
        <f t="shared" si="25"/>
        <v>442000</v>
      </c>
      <c r="N128" s="2">
        <v>1</v>
      </c>
      <c r="U128" s="38">
        <f t="shared" si="2"/>
        <v>1</v>
      </c>
    </row>
    <row r="129" spans="1:21" ht="15.75" hidden="1" thickTop="1" x14ac:dyDescent="0.25">
      <c r="B129" s="113" t="s">
        <v>168</v>
      </c>
      <c r="C129" s="113"/>
      <c r="D129" s="113"/>
      <c r="E129" s="113"/>
      <c r="N129" s="2">
        <v>1</v>
      </c>
      <c r="O129" s="81"/>
      <c r="P129" s="82"/>
      <c r="U129" s="38">
        <f t="shared" si="2"/>
        <v>0</v>
      </c>
    </row>
    <row r="130" spans="1:21" ht="15.75" outlineLevel="1" thickTop="1" x14ac:dyDescent="0.25">
      <c r="A130" s="3" t="s">
        <v>993</v>
      </c>
      <c r="B130" s="103"/>
      <c r="C130" s="103"/>
      <c r="D130" s="4" t="s">
        <v>1127</v>
      </c>
      <c r="E130" s="2" t="s">
        <v>1278</v>
      </c>
      <c r="F130" s="51">
        <v>0</v>
      </c>
      <c r="G130" s="51">
        <v>0</v>
      </c>
      <c r="H130" s="52">
        <v>0</v>
      </c>
      <c r="I130" s="51">
        <v>0</v>
      </c>
      <c r="J130" s="51">
        <v>0</v>
      </c>
      <c r="K130" s="52">
        <v>1500</v>
      </c>
      <c r="L130" s="52">
        <v>0</v>
      </c>
      <c r="U130" s="2">
        <f t="shared" ref="U130:U133" si="26">+IF(OR(F130&lt;&gt;0,G130&lt;&gt;0,H130&lt;&gt;0,I130&lt;&gt;0,J130&lt;&gt;0,K130&lt;&gt;0,L130&lt;&gt;0),1,)</f>
        <v>1</v>
      </c>
    </row>
    <row r="131" spans="1:21" outlineLevel="1" x14ac:dyDescent="0.25">
      <c r="A131" s="3" t="s">
        <v>994</v>
      </c>
      <c r="B131" s="103"/>
      <c r="C131" s="103"/>
      <c r="D131" s="4" t="s">
        <v>1128</v>
      </c>
      <c r="E131" s="2" t="s">
        <v>1279</v>
      </c>
      <c r="F131" s="51">
        <v>0</v>
      </c>
      <c r="G131" s="51">
        <v>0</v>
      </c>
      <c r="H131" s="52">
        <v>0</v>
      </c>
      <c r="I131" s="51">
        <v>0</v>
      </c>
      <c r="J131" s="51">
        <v>1581.02</v>
      </c>
      <c r="K131" s="52">
        <v>0</v>
      </c>
      <c r="L131" s="52">
        <v>0</v>
      </c>
      <c r="U131" s="2">
        <f t="shared" si="26"/>
        <v>1</v>
      </c>
    </row>
    <row r="132" spans="1:21" outlineLevel="1" x14ac:dyDescent="0.25">
      <c r="A132" s="3" t="s">
        <v>995</v>
      </c>
      <c r="B132" s="103"/>
      <c r="C132" s="103"/>
      <c r="D132" s="4" t="s">
        <v>1129</v>
      </c>
      <c r="E132" s="2" t="s">
        <v>1142</v>
      </c>
      <c r="F132" s="51">
        <v>0</v>
      </c>
      <c r="G132" s="51">
        <v>20000</v>
      </c>
      <c r="H132" s="52">
        <v>0</v>
      </c>
      <c r="I132" s="51">
        <v>0</v>
      </c>
      <c r="J132" s="51">
        <v>20000</v>
      </c>
      <c r="K132" s="52">
        <v>0</v>
      </c>
      <c r="L132" s="52">
        <v>0</v>
      </c>
      <c r="U132" s="2">
        <f t="shared" si="26"/>
        <v>1</v>
      </c>
    </row>
    <row r="133" spans="1:21" outlineLevel="1" x14ac:dyDescent="0.25">
      <c r="A133" s="3" t="s">
        <v>996</v>
      </c>
      <c r="B133" s="103"/>
      <c r="C133" s="103"/>
      <c r="D133" s="4" t="s">
        <v>1130</v>
      </c>
      <c r="E133" s="2" t="s">
        <v>1143</v>
      </c>
      <c r="F133" s="51">
        <v>0</v>
      </c>
      <c r="G133" s="51">
        <v>21600</v>
      </c>
      <c r="H133" s="52">
        <v>0</v>
      </c>
      <c r="I133" s="51">
        <v>0</v>
      </c>
      <c r="J133" s="51">
        <v>21600</v>
      </c>
      <c r="K133" s="52">
        <v>0</v>
      </c>
      <c r="L133" s="52">
        <v>0</v>
      </c>
      <c r="U133" s="2">
        <f t="shared" si="26"/>
        <v>1</v>
      </c>
    </row>
    <row r="134" spans="1:21" x14ac:dyDescent="0.25">
      <c r="A134" s="22" t="s">
        <v>160</v>
      </c>
      <c r="B134" s="36"/>
      <c r="C134" s="38" t="str">
        <f t="shared" ref="C134:C142" si="27">+IF(OR(F134&lt;&gt;0,G134&lt;&gt;0,H134&lt;&gt;0,I134&lt;&gt;0,J134&lt;&gt;0,K134&lt;&gt;0,L134&lt;&gt;0),O134,)</f>
        <v>4501</v>
      </c>
      <c r="D134" s="38"/>
      <c r="E134" s="38" t="str">
        <f t="shared" ref="E134:E142" si="28">+IF(OR(F134&lt;&gt;0,G134&lt;&gt;0,H134&lt;&gt;0,I134&lt;&gt;0,J134&lt;&gt;0,K134&lt;&gt;0,L134&lt;&gt;0),P134,)</f>
        <v>Contributions-Other Direct</v>
      </c>
      <c r="F134" s="53">
        <v>0</v>
      </c>
      <c r="G134" s="53">
        <v>41600</v>
      </c>
      <c r="H134" s="98">
        <v>0</v>
      </c>
      <c r="I134" s="53">
        <v>0</v>
      </c>
      <c r="J134" s="53">
        <v>43181.020000000004</v>
      </c>
      <c r="K134" s="98">
        <v>1500</v>
      </c>
      <c r="L134" s="98">
        <v>0</v>
      </c>
      <c r="O134" s="81" t="s">
        <v>152</v>
      </c>
      <c r="P134" s="82" t="s">
        <v>153</v>
      </c>
      <c r="U134" s="38">
        <f t="shared" si="2"/>
        <v>1</v>
      </c>
    </row>
    <row r="135" spans="1:21" ht="30" hidden="1" x14ac:dyDescent="0.25">
      <c r="A135" s="22" t="s">
        <v>161</v>
      </c>
      <c r="B135" s="36"/>
      <c r="C135" s="38">
        <f t="shared" si="27"/>
        <v>0</v>
      </c>
      <c r="D135" s="38"/>
      <c r="E135" s="38">
        <f t="shared" si="28"/>
        <v>0</v>
      </c>
      <c r="F135" s="53">
        <v>0</v>
      </c>
      <c r="G135" s="53">
        <v>0</v>
      </c>
      <c r="H135" s="98">
        <v>0</v>
      </c>
      <c r="I135" s="53">
        <v>0</v>
      </c>
      <c r="J135" s="53">
        <v>0</v>
      </c>
      <c r="K135" s="98">
        <v>0</v>
      </c>
      <c r="L135" s="98">
        <v>0</v>
      </c>
      <c r="O135" s="81" t="s">
        <v>154</v>
      </c>
      <c r="P135" s="82" t="s">
        <v>922</v>
      </c>
      <c r="U135" s="38">
        <f t="shared" si="2"/>
        <v>0</v>
      </c>
    </row>
    <row r="136" spans="1:21" hidden="1" x14ac:dyDescent="0.25">
      <c r="A136" s="22" t="s">
        <v>162</v>
      </c>
      <c r="B136" s="36"/>
      <c r="C136" s="38">
        <f t="shared" si="27"/>
        <v>0</v>
      </c>
      <c r="D136" s="38"/>
      <c r="E136" s="38">
        <f t="shared" si="28"/>
        <v>0</v>
      </c>
      <c r="F136" s="53">
        <v>0</v>
      </c>
      <c r="G136" s="53">
        <v>0</v>
      </c>
      <c r="H136" s="98">
        <v>0</v>
      </c>
      <c r="I136" s="53">
        <v>0</v>
      </c>
      <c r="J136" s="53">
        <v>0</v>
      </c>
      <c r="K136" s="98">
        <v>0</v>
      </c>
      <c r="L136" s="98">
        <v>0</v>
      </c>
      <c r="O136" s="81" t="s">
        <v>155</v>
      </c>
      <c r="P136" s="82" t="s">
        <v>156</v>
      </c>
      <c r="U136" s="38">
        <f t="shared" si="2"/>
        <v>0</v>
      </c>
    </row>
    <row r="137" spans="1:21" outlineLevel="1" x14ac:dyDescent="0.25">
      <c r="A137" s="3" t="s">
        <v>997</v>
      </c>
      <c r="B137" s="103"/>
      <c r="C137" s="103"/>
      <c r="D137" s="4" t="s">
        <v>1131</v>
      </c>
      <c r="E137" s="2" t="s">
        <v>1280</v>
      </c>
      <c r="F137" s="51">
        <v>0</v>
      </c>
      <c r="G137" s="51">
        <v>0</v>
      </c>
      <c r="H137" s="52">
        <v>0</v>
      </c>
      <c r="I137" s="51">
        <v>0</v>
      </c>
      <c r="J137" s="51">
        <v>35000</v>
      </c>
      <c r="K137" s="52">
        <v>27000</v>
      </c>
      <c r="L137" s="52">
        <v>0</v>
      </c>
      <c r="U137" s="2">
        <f t="shared" ref="U137:U138" si="29">+IF(OR(F137&lt;&gt;0,G137&lt;&gt;0,H137&lt;&gt;0,I137&lt;&gt;0,J137&lt;&gt;0,K137&lt;&gt;0,L137&lt;&gt;0),1,)</f>
        <v>1</v>
      </c>
    </row>
    <row r="138" spans="1:21" outlineLevel="1" x14ac:dyDescent="0.25">
      <c r="A138" s="3" t="s">
        <v>995</v>
      </c>
      <c r="B138" s="103"/>
      <c r="C138" s="103"/>
      <c r="D138" s="4" t="s">
        <v>1129</v>
      </c>
      <c r="E138" s="2" t="s">
        <v>1142</v>
      </c>
      <c r="F138" s="51">
        <v>35000</v>
      </c>
      <c r="G138" s="51">
        <v>0</v>
      </c>
      <c r="H138" s="52">
        <v>0</v>
      </c>
      <c r="I138" s="51">
        <v>35000</v>
      </c>
      <c r="J138" s="51">
        <v>0</v>
      </c>
      <c r="K138" s="52">
        <v>0</v>
      </c>
      <c r="L138" s="52">
        <v>35000</v>
      </c>
      <c r="U138" s="2">
        <f t="shared" si="29"/>
        <v>1</v>
      </c>
    </row>
    <row r="139" spans="1:21" x14ac:dyDescent="0.25">
      <c r="A139" s="22" t="s">
        <v>163</v>
      </c>
      <c r="B139" s="36"/>
      <c r="C139" s="38" t="str">
        <f t="shared" si="27"/>
        <v>3630</v>
      </c>
      <c r="D139" s="38"/>
      <c r="E139" s="38" t="str">
        <f t="shared" si="28"/>
        <v>Reclass-Other Direct Income</v>
      </c>
      <c r="F139" s="53">
        <v>35000</v>
      </c>
      <c r="G139" s="53">
        <v>0</v>
      </c>
      <c r="H139" s="98">
        <v>0</v>
      </c>
      <c r="I139" s="53">
        <v>35000</v>
      </c>
      <c r="J139" s="53">
        <v>35000</v>
      </c>
      <c r="K139" s="98">
        <v>27000</v>
      </c>
      <c r="L139" s="98">
        <v>35000</v>
      </c>
      <c r="O139" s="81" t="s">
        <v>26</v>
      </c>
      <c r="P139" s="82" t="s">
        <v>27</v>
      </c>
      <c r="U139" s="38">
        <f t="shared" si="2"/>
        <v>1</v>
      </c>
    </row>
    <row r="140" spans="1:21" hidden="1" x14ac:dyDescent="0.25">
      <c r="A140" s="22" t="s">
        <v>164</v>
      </c>
      <c r="B140" s="36"/>
      <c r="C140" s="38">
        <f t="shared" si="27"/>
        <v>0</v>
      </c>
      <c r="D140" s="38"/>
      <c r="E140" s="38">
        <f t="shared" si="28"/>
        <v>0</v>
      </c>
      <c r="F140" s="53">
        <v>0</v>
      </c>
      <c r="G140" s="53">
        <v>0</v>
      </c>
      <c r="H140" s="98">
        <v>0</v>
      </c>
      <c r="I140" s="53">
        <v>0</v>
      </c>
      <c r="J140" s="53">
        <v>0</v>
      </c>
      <c r="K140" s="98">
        <v>0</v>
      </c>
      <c r="L140" s="98">
        <v>0</v>
      </c>
      <c r="O140" s="81" t="s">
        <v>157</v>
      </c>
      <c r="P140" s="82" t="s">
        <v>904</v>
      </c>
      <c r="U140" s="38">
        <f t="shared" si="2"/>
        <v>0</v>
      </c>
    </row>
    <row r="141" spans="1:21" hidden="1" x14ac:dyDescent="0.25">
      <c r="A141" s="22" t="s">
        <v>165</v>
      </c>
      <c r="B141" s="36"/>
      <c r="C141" s="38">
        <f t="shared" si="27"/>
        <v>0</v>
      </c>
      <c r="D141" s="38"/>
      <c r="E141" s="38">
        <f t="shared" si="28"/>
        <v>0</v>
      </c>
      <c r="F141" s="53">
        <v>0</v>
      </c>
      <c r="G141" s="53">
        <v>0</v>
      </c>
      <c r="H141" s="98">
        <v>0</v>
      </c>
      <c r="I141" s="53">
        <v>0</v>
      </c>
      <c r="J141" s="53">
        <v>0</v>
      </c>
      <c r="K141" s="98">
        <v>0</v>
      </c>
      <c r="L141" s="98">
        <v>0</v>
      </c>
      <c r="O141" s="81" t="s">
        <v>158</v>
      </c>
      <c r="P141" s="82" t="s">
        <v>905</v>
      </c>
      <c r="U141" s="38">
        <f t="shared" si="2"/>
        <v>0</v>
      </c>
    </row>
    <row r="142" spans="1:21" hidden="1" x14ac:dyDescent="0.25">
      <c r="A142" s="22" t="s">
        <v>166</v>
      </c>
      <c r="B142" s="36"/>
      <c r="C142" s="38">
        <f t="shared" si="27"/>
        <v>0</v>
      </c>
      <c r="D142" s="38"/>
      <c r="E142" s="38">
        <f t="shared" si="28"/>
        <v>0</v>
      </c>
      <c r="F142" s="53">
        <v>0</v>
      </c>
      <c r="G142" s="53">
        <v>0</v>
      </c>
      <c r="H142" s="98">
        <v>0</v>
      </c>
      <c r="I142" s="53">
        <v>0</v>
      </c>
      <c r="J142" s="53">
        <v>0</v>
      </c>
      <c r="K142" s="98">
        <v>0</v>
      </c>
      <c r="L142" s="98">
        <v>0</v>
      </c>
      <c r="O142" s="81" t="s">
        <v>159</v>
      </c>
      <c r="P142" s="82" t="s">
        <v>906</v>
      </c>
      <c r="U142" s="38">
        <f t="shared" si="2"/>
        <v>0</v>
      </c>
    </row>
    <row r="143" spans="1:21" ht="15.75" thickBot="1" x14ac:dyDescent="0.3">
      <c r="B143" s="12"/>
      <c r="C143" s="112" t="s">
        <v>167</v>
      </c>
      <c r="D143" s="112"/>
      <c r="E143" s="112"/>
      <c r="F143" s="23">
        <f>F136+F139+F140+F141+F142+F135+F134</f>
        <v>35000</v>
      </c>
      <c r="G143" s="23">
        <f t="shared" ref="G143:L143" si="30">G136+G139+G140+G141+G142+G135+G134</f>
        <v>41600</v>
      </c>
      <c r="H143" s="24">
        <f t="shared" si="30"/>
        <v>0</v>
      </c>
      <c r="I143" s="23">
        <f t="shared" si="30"/>
        <v>35000</v>
      </c>
      <c r="J143" s="23">
        <f>J136+J139+J140+J141+J142+J135+J134</f>
        <v>78181.02</v>
      </c>
      <c r="K143" s="24">
        <f t="shared" si="30"/>
        <v>28500</v>
      </c>
      <c r="L143" s="78">
        <f t="shared" si="30"/>
        <v>35000</v>
      </c>
      <c r="N143" s="2">
        <v>1</v>
      </c>
      <c r="U143" s="38">
        <f t="shared" si="2"/>
        <v>1</v>
      </c>
    </row>
    <row r="144" spans="1:21" ht="15.75" thickTop="1" x14ac:dyDescent="0.25">
      <c r="B144" s="113" t="s">
        <v>169</v>
      </c>
      <c r="C144" s="113"/>
      <c r="D144" s="113"/>
      <c r="E144" s="113"/>
      <c r="F144" s="53">
        <f>F15+F42+F48+F107+F117+F128+F143</f>
        <v>267500</v>
      </c>
      <c r="G144" s="53">
        <f t="shared" ref="G144:L144" si="31">G15+G42+G48+G107+G117+G128+G143</f>
        <v>391494.15</v>
      </c>
      <c r="H144" s="53">
        <f t="shared" si="31"/>
        <v>313880.98</v>
      </c>
      <c r="I144" s="53">
        <f t="shared" si="31"/>
        <v>1999550</v>
      </c>
      <c r="J144" s="53">
        <f t="shared" si="31"/>
        <v>1945765.69</v>
      </c>
      <c r="K144" s="53">
        <f t="shared" si="31"/>
        <v>1749664.63</v>
      </c>
      <c r="L144" s="53">
        <f t="shared" si="31"/>
        <v>1999550</v>
      </c>
      <c r="N144" s="2">
        <v>1</v>
      </c>
      <c r="O144" s="81"/>
      <c r="P144" s="82"/>
      <c r="U144" s="38">
        <f t="shared" si="2"/>
        <v>1</v>
      </c>
    </row>
    <row r="145" spans="1:21" hidden="1" x14ac:dyDescent="0.25">
      <c r="U145" s="38">
        <f t="shared" si="2"/>
        <v>0</v>
      </c>
    </row>
    <row r="146" spans="1:21" s="35" customFormat="1" ht="17.25" hidden="1" x14ac:dyDescent="0.4">
      <c r="B146" s="21"/>
      <c r="C146" s="119" t="s">
        <v>8</v>
      </c>
      <c r="D146" s="119"/>
      <c r="E146" s="119"/>
      <c r="F146" s="19"/>
      <c r="G146" s="19"/>
      <c r="H146" s="19"/>
      <c r="I146" s="19"/>
      <c r="J146" s="19"/>
      <c r="K146" s="19"/>
      <c r="L146" s="19"/>
      <c r="M146" s="21"/>
      <c r="N146" s="35">
        <v>1</v>
      </c>
      <c r="O146" s="110" t="s">
        <v>1371</v>
      </c>
      <c r="P146" s="86"/>
      <c r="Q146" s="31"/>
      <c r="R146" s="31"/>
      <c r="S146" s="31"/>
      <c r="T146" s="31"/>
      <c r="U146" s="38">
        <f t="shared" ref="U146:U273" si="32">+IF(OR(F146&lt;&gt;0,G146&lt;&gt;0,H146&lt;&gt;0,I146&lt;&gt;0,J146&lt;&gt;0,K146&lt;&gt;0,L146&lt;&gt;0),1,)</f>
        <v>0</v>
      </c>
    </row>
    <row r="147" spans="1:21" s="35" customFormat="1" hidden="1" x14ac:dyDescent="0.25">
      <c r="B147" s="123" t="s">
        <v>170</v>
      </c>
      <c r="C147" s="123"/>
      <c r="D147" s="123"/>
      <c r="E147" s="53"/>
      <c r="F147" s="19"/>
      <c r="G147" s="19"/>
      <c r="H147" s="19"/>
      <c r="I147" s="19"/>
      <c r="J147" s="19"/>
      <c r="K147" s="19"/>
      <c r="L147" s="19"/>
      <c r="M147" s="21"/>
      <c r="N147" s="31">
        <v>1</v>
      </c>
      <c r="O147" s="86"/>
      <c r="P147" s="86"/>
      <c r="Q147" s="31"/>
      <c r="R147" s="31"/>
      <c r="S147" s="31"/>
      <c r="T147" s="31"/>
      <c r="U147" s="38">
        <f t="shared" si="32"/>
        <v>0</v>
      </c>
    </row>
    <row r="148" spans="1:21" s="35" customFormat="1" hidden="1" x14ac:dyDescent="0.25">
      <c r="A148" s="22" t="s">
        <v>178</v>
      </c>
      <c r="B148" s="36"/>
      <c r="C148" s="38">
        <f t="shared" ref="C148:C151" si="33">+IF(OR(F148&lt;&gt;0,G148&lt;&gt;0,H148&lt;&gt;0,I148&lt;&gt;0,J148&lt;&gt;0,K148&lt;&gt;0,L148&lt;&gt;0),O148,)</f>
        <v>0</v>
      </c>
      <c r="D148" s="38"/>
      <c r="E148" s="38">
        <f t="shared" ref="E148:E151" si="34">+IF(OR(F148&lt;&gt;0,G148&lt;&gt;0,H148&lt;&gt;0,I148&lt;&gt;0,J148&lt;&gt;0,K148&lt;&gt;0,L148&lt;&gt;0),P148,)</f>
        <v>0</v>
      </c>
      <c r="F148" s="53">
        <v>0</v>
      </c>
      <c r="G148" s="53">
        <v>0</v>
      </c>
      <c r="H148" s="98">
        <v>0</v>
      </c>
      <c r="I148" s="53">
        <v>0</v>
      </c>
      <c r="J148" s="53">
        <v>0</v>
      </c>
      <c r="K148" s="98">
        <v>0</v>
      </c>
      <c r="L148" s="98">
        <v>0</v>
      </c>
      <c r="M148" s="21"/>
      <c r="N148" s="31"/>
      <c r="O148" s="81" t="s">
        <v>171</v>
      </c>
      <c r="P148" s="82" t="s">
        <v>172</v>
      </c>
      <c r="Q148" s="31"/>
      <c r="R148" s="31"/>
      <c r="S148" s="31"/>
      <c r="T148" s="31"/>
      <c r="U148" s="38">
        <f t="shared" si="32"/>
        <v>0</v>
      </c>
    </row>
    <row r="149" spans="1:21" hidden="1" x14ac:dyDescent="0.25">
      <c r="A149" s="22" t="s">
        <v>179</v>
      </c>
      <c r="B149" s="36"/>
      <c r="C149" s="38">
        <f t="shared" si="33"/>
        <v>0</v>
      </c>
      <c r="D149" s="38"/>
      <c r="E149" s="38">
        <f t="shared" si="34"/>
        <v>0</v>
      </c>
      <c r="F149" s="53">
        <v>0</v>
      </c>
      <c r="G149" s="53">
        <v>0</v>
      </c>
      <c r="H149" s="98">
        <v>0</v>
      </c>
      <c r="I149" s="53">
        <v>0</v>
      </c>
      <c r="J149" s="53">
        <v>0</v>
      </c>
      <c r="K149" s="98">
        <v>0</v>
      </c>
      <c r="L149" s="98">
        <v>0</v>
      </c>
      <c r="O149" s="81" t="s">
        <v>173</v>
      </c>
      <c r="P149" s="82" t="s">
        <v>174</v>
      </c>
      <c r="U149" s="38">
        <f t="shared" si="32"/>
        <v>0</v>
      </c>
    </row>
    <row r="150" spans="1:21" hidden="1" x14ac:dyDescent="0.25">
      <c r="A150" s="22" t="s">
        <v>180</v>
      </c>
      <c r="B150" s="36"/>
      <c r="C150" s="38">
        <f t="shared" si="33"/>
        <v>0</v>
      </c>
      <c r="D150" s="38"/>
      <c r="E150" s="38">
        <f t="shared" si="34"/>
        <v>0</v>
      </c>
      <c r="F150" s="53">
        <v>0</v>
      </c>
      <c r="G150" s="53">
        <v>0</v>
      </c>
      <c r="H150" s="98">
        <v>0</v>
      </c>
      <c r="I150" s="53">
        <v>0</v>
      </c>
      <c r="J150" s="53">
        <v>0</v>
      </c>
      <c r="K150" s="98">
        <v>0</v>
      </c>
      <c r="L150" s="98">
        <v>0</v>
      </c>
      <c r="O150" s="81" t="s">
        <v>175</v>
      </c>
      <c r="P150" s="82" t="s">
        <v>923</v>
      </c>
      <c r="U150" s="38">
        <f t="shared" si="32"/>
        <v>0</v>
      </c>
    </row>
    <row r="151" spans="1:21" hidden="1" x14ac:dyDescent="0.25">
      <c r="A151" s="22" t="s">
        <v>181</v>
      </c>
      <c r="B151" s="36"/>
      <c r="C151" s="38">
        <f t="shared" si="33"/>
        <v>0</v>
      </c>
      <c r="D151" s="38"/>
      <c r="E151" s="38">
        <f t="shared" si="34"/>
        <v>0</v>
      </c>
      <c r="F151" s="53">
        <v>0</v>
      </c>
      <c r="G151" s="53">
        <v>0</v>
      </c>
      <c r="H151" s="98">
        <v>0</v>
      </c>
      <c r="I151" s="53">
        <v>0</v>
      </c>
      <c r="J151" s="53">
        <v>0</v>
      </c>
      <c r="K151" s="98">
        <v>0</v>
      </c>
      <c r="L151" s="98">
        <v>0</v>
      </c>
      <c r="O151" s="81" t="s">
        <v>176</v>
      </c>
      <c r="P151" s="82" t="s">
        <v>177</v>
      </c>
      <c r="U151" s="38">
        <f t="shared" si="32"/>
        <v>0</v>
      </c>
    </row>
    <row r="152" spans="1:21" hidden="1" x14ac:dyDescent="0.25">
      <c r="A152" s="22" t="s">
        <v>182</v>
      </c>
      <c r="B152" s="36"/>
      <c r="C152" s="38">
        <f>+IF(OR(F152&lt;&gt;0,G152&lt;&gt;0,H152&lt;&gt;0,I152&lt;&gt;0,J152&lt;&gt;0,K152&lt;&gt;0,L152&lt;&gt;0),O152,)</f>
        <v>0</v>
      </c>
      <c r="D152" s="38"/>
      <c r="E152" s="38">
        <f>+IF(OR(F152&lt;&gt;0,G152&lt;&gt;0,H152&lt;&gt;0,I152&lt;&gt;0,J152&lt;&gt;0,K152&lt;&gt;0,L152&lt;&gt;0),P152,)</f>
        <v>0</v>
      </c>
      <c r="F152" s="53">
        <v>0</v>
      </c>
      <c r="G152" s="53">
        <v>0</v>
      </c>
      <c r="H152" s="98">
        <v>0</v>
      </c>
      <c r="I152" s="53">
        <v>0</v>
      </c>
      <c r="J152" s="53">
        <v>0</v>
      </c>
      <c r="K152" s="98">
        <v>0</v>
      </c>
      <c r="L152" s="98">
        <v>0</v>
      </c>
      <c r="O152" s="81" t="s">
        <v>28</v>
      </c>
      <c r="P152" s="82" t="s">
        <v>29</v>
      </c>
      <c r="U152" s="38">
        <f t="shared" si="32"/>
        <v>0</v>
      </c>
    </row>
    <row r="153" spans="1:21" ht="15.75" hidden="1" thickBot="1" x14ac:dyDescent="0.3">
      <c r="B153" s="12"/>
      <c r="C153" s="112" t="s">
        <v>864</v>
      </c>
      <c r="D153" s="112"/>
      <c r="E153" s="112"/>
      <c r="F153" s="23">
        <f>F148+F149+F150+F151+F152</f>
        <v>0</v>
      </c>
      <c r="G153" s="23">
        <f t="shared" ref="G153:L153" si="35">G148+G149+G150+G151+G152</f>
        <v>0</v>
      </c>
      <c r="H153" s="24">
        <f t="shared" si="35"/>
        <v>0</v>
      </c>
      <c r="I153" s="23">
        <f t="shared" si="35"/>
        <v>0</v>
      </c>
      <c r="J153" s="23">
        <f>J148+J149+J150+J151+J152</f>
        <v>0</v>
      </c>
      <c r="K153" s="24">
        <f t="shared" si="35"/>
        <v>0</v>
      </c>
      <c r="L153" s="24">
        <f t="shared" si="35"/>
        <v>0</v>
      </c>
      <c r="N153" s="2">
        <v>1</v>
      </c>
      <c r="U153" s="38">
        <f t="shared" si="32"/>
        <v>0</v>
      </c>
    </row>
    <row r="154" spans="1:21" ht="15.75" hidden="1" thickTop="1" x14ac:dyDescent="0.25">
      <c r="B154" s="113" t="s">
        <v>183</v>
      </c>
      <c r="C154" s="113"/>
      <c r="D154" s="113"/>
      <c r="E154" s="113"/>
      <c r="F154" s="53"/>
      <c r="G154" s="53"/>
      <c r="H154" s="53"/>
      <c r="I154" s="53"/>
      <c r="J154" s="53"/>
      <c r="K154" s="53"/>
      <c r="L154" s="53"/>
      <c r="N154" s="2">
        <v>1</v>
      </c>
      <c r="O154" s="81"/>
      <c r="P154" s="82"/>
      <c r="U154" s="38">
        <f t="shared" si="32"/>
        <v>0</v>
      </c>
    </row>
    <row r="155" spans="1:21" hidden="1" x14ac:dyDescent="0.25">
      <c r="A155" s="22" t="s">
        <v>189</v>
      </c>
      <c r="B155" s="36"/>
      <c r="C155" s="38">
        <f t="shared" ref="C155:C161" si="36">+IF(OR(F155&lt;&gt;0,G155&lt;&gt;0,H155&lt;&gt;0,I155&lt;&gt;0,J155&lt;&gt;0,K155&lt;&gt;0,L155&lt;&gt;0),O155,)</f>
        <v>0</v>
      </c>
      <c r="D155" s="38"/>
      <c r="E155" s="38">
        <f t="shared" ref="E155:E161" si="37">+IF(OR(F155&lt;&gt;0,G155&lt;&gt;0,H155&lt;&gt;0,I155&lt;&gt;0,J155&lt;&gt;0,K155&lt;&gt;0,L155&lt;&gt;0),P155,)</f>
        <v>0</v>
      </c>
      <c r="F155" s="53">
        <v>0</v>
      </c>
      <c r="G155" s="53">
        <v>0</v>
      </c>
      <c r="H155" s="98">
        <v>0</v>
      </c>
      <c r="I155" s="53">
        <v>0</v>
      </c>
      <c r="J155" s="53">
        <v>0</v>
      </c>
      <c r="K155" s="98">
        <v>0</v>
      </c>
      <c r="L155" s="98">
        <v>0</v>
      </c>
      <c r="O155" s="81" t="s">
        <v>184</v>
      </c>
      <c r="P155" s="82" t="s">
        <v>924</v>
      </c>
      <c r="U155" s="38">
        <f t="shared" si="32"/>
        <v>0</v>
      </c>
    </row>
    <row r="156" spans="1:21" outlineLevel="1" x14ac:dyDescent="0.25">
      <c r="A156" s="3" t="s">
        <v>998</v>
      </c>
      <c r="B156" s="103"/>
      <c r="C156" s="103"/>
      <c r="D156" s="4" t="s">
        <v>1132</v>
      </c>
      <c r="E156" s="2" t="s">
        <v>1281</v>
      </c>
      <c r="F156" s="51">
        <v>500</v>
      </c>
      <c r="G156" s="51">
        <v>750</v>
      </c>
      <c r="H156" s="52">
        <v>330.17</v>
      </c>
      <c r="I156" s="51">
        <v>7500</v>
      </c>
      <c r="J156" s="51">
        <v>4063.13</v>
      </c>
      <c r="K156" s="52">
        <v>5310.85</v>
      </c>
      <c r="L156" s="52">
        <v>7500</v>
      </c>
      <c r="U156" s="2">
        <f>+IF(OR(F156&lt;&gt;0,G156&lt;&gt;0,H156&lt;&gt;0,I156&lt;&gt;0,J156&lt;&gt;0,K156&lt;&gt;0,L156&lt;&gt;0),1,)</f>
        <v>1</v>
      </c>
    </row>
    <row r="157" spans="1:21" x14ac:dyDescent="0.25">
      <c r="A157" s="22" t="s">
        <v>190</v>
      </c>
      <c r="B157" s="36"/>
      <c r="C157" s="38" t="str">
        <f t="shared" si="36"/>
        <v>4702</v>
      </c>
      <c r="D157" s="38"/>
      <c r="E157" s="38" t="str">
        <f t="shared" si="37"/>
        <v>Contributions-United Way-DDesg</v>
      </c>
      <c r="F157" s="53">
        <v>500</v>
      </c>
      <c r="G157" s="53">
        <v>750</v>
      </c>
      <c r="H157" s="98">
        <v>330.17</v>
      </c>
      <c r="I157" s="53">
        <v>7500</v>
      </c>
      <c r="J157" s="53">
        <v>4063.13</v>
      </c>
      <c r="K157" s="98">
        <v>5310.85</v>
      </c>
      <c r="L157" s="98">
        <v>7500</v>
      </c>
      <c r="O157" s="81" t="s">
        <v>185</v>
      </c>
      <c r="P157" s="82" t="s">
        <v>186</v>
      </c>
      <c r="U157" s="38">
        <f t="shared" si="32"/>
        <v>1</v>
      </c>
    </row>
    <row r="158" spans="1:21" hidden="1" x14ac:dyDescent="0.25">
      <c r="A158" s="22" t="s">
        <v>191</v>
      </c>
      <c r="B158" s="36"/>
      <c r="C158" s="38">
        <f t="shared" si="36"/>
        <v>0</v>
      </c>
      <c r="D158" s="38"/>
      <c r="E158" s="38">
        <f t="shared" si="37"/>
        <v>0</v>
      </c>
      <c r="F158" s="53">
        <v>0</v>
      </c>
      <c r="G158" s="53">
        <v>0</v>
      </c>
      <c r="H158" s="98">
        <v>0</v>
      </c>
      <c r="I158" s="53">
        <v>0</v>
      </c>
      <c r="J158" s="53">
        <v>0</v>
      </c>
      <c r="K158" s="98">
        <v>0</v>
      </c>
      <c r="L158" s="98">
        <v>0</v>
      </c>
      <c r="O158" s="81" t="s">
        <v>30</v>
      </c>
      <c r="P158" s="82" t="s">
        <v>925</v>
      </c>
      <c r="U158" s="38">
        <f t="shared" si="32"/>
        <v>0</v>
      </c>
    </row>
    <row r="159" spans="1:21" hidden="1" x14ac:dyDescent="0.25">
      <c r="A159" s="22" t="s">
        <v>192</v>
      </c>
      <c r="B159" s="36"/>
      <c r="C159" s="38">
        <f t="shared" si="36"/>
        <v>0</v>
      </c>
      <c r="D159" s="38"/>
      <c r="E159" s="38">
        <f t="shared" si="37"/>
        <v>0</v>
      </c>
      <c r="F159" s="53">
        <v>0</v>
      </c>
      <c r="G159" s="53">
        <v>0</v>
      </c>
      <c r="H159" s="98">
        <v>0</v>
      </c>
      <c r="I159" s="53">
        <v>0</v>
      </c>
      <c r="J159" s="53">
        <v>0</v>
      </c>
      <c r="K159" s="98">
        <v>0</v>
      </c>
      <c r="L159" s="98">
        <v>0</v>
      </c>
      <c r="O159" s="81" t="s">
        <v>31</v>
      </c>
      <c r="P159" s="82" t="s">
        <v>926</v>
      </c>
      <c r="U159" s="38">
        <f t="shared" si="32"/>
        <v>0</v>
      </c>
    </row>
    <row r="160" spans="1:21" ht="30" hidden="1" x14ac:dyDescent="0.25">
      <c r="A160" s="22" t="s">
        <v>193</v>
      </c>
      <c r="B160" s="36"/>
      <c r="C160" s="38">
        <f t="shared" si="36"/>
        <v>0</v>
      </c>
      <c r="D160" s="38"/>
      <c r="E160" s="38">
        <f t="shared" si="37"/>
        <v>0</v>
      </c>
      <c r="F160" s="53">
        <v>0</v>
      </c>
      <c r="G160" s="53">
        <v>0</v>
      </c>
      <c r="H160" s="98">
        <v>0</v>
      </c>
      <c r="I160" s="53">
        <v>0</v>
      </c>
      <c r="J160" s="53">
        <v>0</v>
      </c>
      <c r="K160" s="98">
        <v>0</v>
      </c>
      <c r="L160" s="98">
        <v>0</v>
      </c>
      <c r="O160" s="81" t="s">
        <v>187</v>
      </c>
      <c r="P160" s="82" t="s">
        <v>907</v>
      </c>
      <c r="U160" s="38">
        <f t="shared" si="32"/>
        <v>0</v>
      </c>
    </row>
    <row r="161" spans="1:21" ht="30" hidden="1" x14ac:dyDescent="0.25">
      <c r="A161" s="22" t="s">
        <v>194</v>
      </c>
      <c r="B161" s="36"/>
      <c r="C161" s="38">
        <f t="shared" si="36"/>
        <v>0</v>
      </c>
      <c r="D161" s="38"/>
      <c r="E161" s="38">
        <f t="shared" si="37"/>
        <v>0</v>
      </c>
      <c r="F161" s="53">
        <v>0</v>
      </c>
      <c r="G161" s="53">
        <v>0</v>
      </c>
      <c r="H161" s="98">
        <v>0</v>
      </c>
      <c r="I161" s="53">
        <v>0</v>
      </c>
      <c r="J161" s="53">
        <v>0</v>
      </c>
      <c r="K161" s="98">
        <v>0</v>
      </c>
      <c r="L161" s="98">
        <v>0</v>
      </c>
      <c r="O161" s="81" t="s">
        <v>188</v>
      </c>
      <c r="P161" s="82" t="s">
        <v>927</v>
      </c>
      <c r="U161" s="38">
        <f t="shared" si="32"/>
        <v>0</v>
      </c>
    </row>
    <row r="162" spans="1:21" ht="15.75" thickBot="1" x14ac:dyDescent="0.3">
      <c r="B162" s="12"/>
      <c r="C162" s="112" t="s">
        <v>195</v>
      </c>
      <c r="D162" s="112"/>
      <c r="E162" s="112"/>
      <c r="F162" s="23">
        <f>F155+F157+F158+F159+F160+F161</f>
        <v>500</v>
      </c>
      <c r="G162" s="23">
        <f t="shared" ref="G162:L162" si="38">G155+G157+G158+G159+G160+G161</f>
        <v>750</v>
      </c>
      <c r="H162" s="24">
        <f t="shared" si="38"/>
        <v>330.17</v>
      </c>
      <c r="I162" s="23">
        <f t="shared" si="38"/>
        <v>7500</v>
      </c>
      <c r="J162" s="23">
        <f>J155+J157+J158+J159+J160+J161</f>
        <v>4063.13</v>
      </c>
      <c r="K162" s="24">
        <f t="shared" si="38"/>
        <v>5310.85</v>
      </c>
      <c r="L162" s="24">
        <f t="shared" si="38"/>
        <v>7500</v>
      </c>
      <c r="N162" s="2">
        <v>1</v>
      </c>
      <c r="U162" s="38">
        <f t="shared" si="32"/>
        <v>1</v>
      </c>
    </row>
    <row r="163" spans="1:21" ht="15.75" hidden="1" thickTop="1" x14ac:dyDescent="0.25">
      <c r="B163" s="113" t="s">
        <v>196</v>
      </c>
      <c r="C163" s="113"/>
      <c r="D163" s="113"/>
      <c r="E163" s="113"/>
      <c r="F163" s="53"/>
      <c r="G163" s="53"/>
      <c r="H163" s="53"/>
      <c r="I163" s="53"/>
      <c r="J163" s="53"/>
      <c r="K163" s="53"/>
      <c r="L163" s="53"/>
      <c r="N163" s="2">
        <v>1</v>
      </c>
      <c r="O163" s="81"/>
      <c r="P163" s="82"/>
      <c r="U163" s="38">
        <f t="shared" si="32"/>
        <v>0</v>
      </c>
    </row>
    <row r="164" spans="1:21" ht="15.75" hidden="1" thickTop="1" x14ac:dyDescent="0.25">
      <c r="A164" s="22" t="s">
        <v>231</v>
      </c>
      <c r="B164" s="36"/>
      <c r="C164" s="38">
        <f t="shared" ref="C164:C165" si="39">+IF(OR(F164&lt;&gt;0,G164&lt;&gt;0,H164&lt;&gt;0,I164&lt;&gt;0,J164&lt;&gt;0,K164&lt;&gt;0,L164&lt;&gt;0),O164,)</f>
        <v>0</v>
      </c>
      <c r="D164" s="38"/>
      <c r="E164" s="38">
        <f t="shared" ref="E164:E165" si="40">+IF(OR(F164&lt;&gt;0,G164&lt;&gt;0,H164&lt;&gt;0,I164&lt;&gt;0,J164&lt;&gt;0,K164&lt;&gt;0,L164&lt;&gt;0),P164,)</f>
        <v>0</v>
      </c>
      <c r="F164" s="53">
        <v>0</v>
      </c>
      <c r="G164" s="53">
        <v>0</v>
      </c>
      <c r="H164" s="98">
        <v>0</v>
      </c>
      <c r="I164" s="53">
        <v>0</v>
      </c>
      <c r="J164" s="53">
        <v>0</v>
      </c>
      <c r="K164" s="98">
        <v>0</v>
      </c>
      <c r="L164" s="98">
        <v>0</v>
      </c>
      <c r="O164" s="81" t="s">
        <v>197</v>
      </c>
      <c r="P164" s="82" t="s">
        <v>198</v>
      </c>
      <c r="U164" s="38">
        <f t="shared" si="32"/>
        <v>0</v>
      </c>
    </row>
    <row r="165" spans="1:21" ht="15.75" hidden="1" thickTop="1" x14ac:dyDescent="0.25">
      <c r="A165" s="22" t="s">
        <v>233</v>
      </c>
      <c r="B165" s="36"/>
      <c r="C165" s="38">
        <f t="shared" si="39"/>
        <v>0</v>
      </c>
      <c r="D165" s="38"/>
      <c r="E165" s="38">
        <f t="shared" si="40"/>
        <v>0</v>
      </c>
      <c r="F165" s="53">
        <v>0</v>
      </c>
      <c r="G165" s="53">
        <v>0</v>
      </c>
      <c r="H165" s="98">
        <v>0</v>
      </c>
      <c r="I165" s="53">
        <v>0</v>
      </c>
      <c r="J165" s="53">
        <v>0</v>
      </c>
      <c r="K165" s="98">
        <v>0</v>
      </c>
      <c r="L165" s="98">
        <v>0</v>
      </c>
      <c r="O165" s="81" t="s">
        <v>32</v>
      </c>
      <c r="P165" s="82" t="s">
        <v>33</v>
      </c>
      <c r="U165" s="38">
        <f t="shared" si="32"/>
        <v>0</v>
      </c>
    </row>
    <row r="166" spans="1:21" ht="16.5" hidden="1" thickTop="1" thickBot="1" x14ac:dyDescent="0.3">
      <c r="B166" s="12"/>
      <c r="C166" s="112" t="s">
        <v>862</v>
      </c>
      <c r="D166" s="112"/>
      <c r="E166" s="112"/>
      <c r="F166" s="23">
        <f>F164+F165</f>
        <v>0</v>
      </c>
      <c r="G166" s="23">
        <f t="shared" ref="G166:L166" si="41">G164+G165</f>
        <v>0</v>
      </c>
      <c r="H166" s="24">
        <f t="shared" si="41"/>
        <v>0</v>
      </c>
      <c r="I166" s="23">
        <f t="shared" si="41"/>
        <v>0</v>
      </c>
      <c r="J166" s="23">
        <f t="shared" si="41"/>
        <v>0</v>
      </c>
      <c r="K166" s="24">
        <f t="shared" si="41"/>
        <v>0</v>
      </c>
      <c r="L166" s="24">
        <f t="shared" si="41"/>
        <v>0</v>
      </c>
      <c r="N166" s="2">
        <v>1</v>
      </c>
      <c r="U166" s="38">
        <f t="shared" si="32"/>
        <v>0</v>
      </c>
    </row>
    <row r="167" spans="1:21" ht="15.75" hidden="1" thickTop="1" x14ac:dyDescent="0.25">
      <c r="B167" s="113" t="s">
        <v>228</v>
      </c>
      <c r="C167" s="113"/>
      <c r="D167" s="113"/>
      <c r="E167" s="113"/>
      <c r="F167" s="53"/>
      <c r="G167" s="53"/>
      <c r="H167" s="53"/>
      <c r="I167" s="53"/>
      <c r="J167" s="53"/>
      <c r="K167" s="53"/>
      <c r="L167" s="53"/>
      <c r="N167" s="2">
        <v>1</v>
      </c>
      <c r="O167" s="81"/>
      <c r="P167" s="82"/>
      <c r="U167" s="38">
        <f t="shared" si="32"/>
        <v>0</v>
      </c>
    </row>
    <row r="168" spans="1:21" ht="15.75" hidden="1" thickTop="1" x14ac:dyDescent="0.25">
      <c r="A168" s="22" t="s">
        <v>234</v>
      </c>
      <c r="B168" s="36"/>
      <c r="C168" s="38">
        <f t="shared" ref="C168:C169" si="42">+IF(OR(F168&lt;&gt;0,G168&lt;&gt;0,H168&lt;&gt;0,I168&lt;&gt;0,J168&lt;&gt;0,K168&lt;&gt;0,L168&lt;&gt;0),O168,)</f>
        <v>0</v>
      </c>
      <c r="D168" s="25"/>
      <c r="E168" s="38">
        <f t="shared" ref="E168:E169" si="43">+IF(OR(F168&lt;&gt;0,G168&lt;&gt;0,H168&lt;&gt;0,I168&lt;&gt;0,J168&lt;&gt;0,K168&lt;&gt;0,L168&lt;&gt;0),P168,)</f>
        <v>0</v>
      </c>
      <c r="F168" s="35">
        <v>0</v>
      </c>
      <c r="G168" s="35">
        <v>0</v>
      </c>
      <c r="H168" s="49">
        <v>0</v>
      </c>
      <c r="I168" s="35">
        <v>0</v>
      </c>
      <c r="J168" s="35">
        <v>0</v>
      </c>
      <c r="K168" s="49">
        <v>0</v>
      </c>
      <c r="L168" s="49">
        <v>0</v>
      </c>
      <c r="O168" s="81" t="s">
        <v>199</v>
      </c>
      <c r="P168" s="82" t="s">
        <v>200</v>
      </c>
      <c r="U168" s="38">
        <f t="shared" si="32"/>
        <v>0</v>
      </c>
    </row>
    <row r="169" spans="1:21" ht="15.75" hidden="1" thickTop="1" x14ac:dyDescent="0.25">
      <c r="A169" s="22" t="s">
        <v>232</v>
      </c>
      <c r="B169" s="36"/>
      <c r="C169" s="38">
        <f t="shared" si="42"/>
        <v>0</v>
      </c>
      <c r="D169" s="25"/>
      <c r="E169" s="38">
        <f t="shared" si="43"/>
        <v>0</v>
      </c>
      <c r="F169" s="35">
        <v>0</v>
      </c>
      <c r="G169" s="35">
        <v>0</v>
      </c>
      <c r="H169" s="49">
        <v>0</v>
      </c>
      <c r="I169" s="35">
        <v>0</v>
      </c>
      <c r="J169" s="35">
        <v>0</v>
      </c>
      <c r="K169" s="49">
        <v>0</v>
      </c>
      <c r="L169" s="49">
        <v>0</v>
      </c>
      <c r="O169" s="81" t="s">
        <v>34</v>
      </c>
      <c r="P169" s="82" t="s">
        <v>908</v>
      </c>
      <c r="U169" s="38">
        <f t="shared" si="32"/>
        <v>0</v>
      </c>
    </row>
    <row r="170" spans="1:21" ht="16.5" hidden="1" thickTop="1" thickBot="1" x14ac:dyDescent="0.3">
      <c r="B170" s="12"/>
      <c r="C170" s="112" t="s">
        <v>230</v>
      </c>
      <c r="D170" s="112"/>
      <c r="E170" s="112"/>
      <c r="F170" s="23">
        <f>F168+F169</f>
        <v>0</v>
      </c>
      <c r="G170" s="23">
        <f t="shared" ref="G170:L170" si="44">G168+G169</f>
        <v>0</v>
      </c>
      <c r="H170" s="24">
        <f t="shared" si="44"/>
        <v>0</v>
      </c>
      <c r="I170" s="23">
        <f t="shared" si="44"/>
        <v>0</v>
      </c>
      <c r="J170" s="23">
        <f>J168+J169</f>
        <v>0</v>
      </c>
      <c r="K170" s="24">
        <f t="shared" si="44"/>
        <v>0</v>
      </c>
      <c r="L170" s="24">
        <f t="shared" si="44"/>
        <v>0</v>
      </c>
      <c r="N170" s="2">
        <v>1</v>
      </c>
      <c r="U170" s="38">
        <f t="shared" si="32"/>
        <v>0</v>
      </c>
    </row>
    <row r="171" spans="1:21" s="4" customFormat="1" ht="15.75" hidden="1" thickTop="1" x14ac:dyDescent="0.25">
      <c r="A171" s="9"/>
      <c r="B171" s="127" t="s">
        <v>628</v>
      </c>
      <c r="C171" s="127"/>
      <c r="D171" s="127"/>
      <c r="E171" s="127"/>
      <c r="F171" s="58"/>
      <c r="G171" s="58"/>
      <c r="H171" s="58"/>
      <c r="I171" s="58"/>
      <c r="J171" s="58"/>
      <c r="K171" s="58"/>
      <c r="L171" s="58"/>
      <c r="O171" s="83"/>
      <c r="P171" s="83"/>
      <c r="U171" s="38">
        <f t="shared" si="32"/>
        <v>0</v>
      </c>
    </row>
    <row r="172" spans="1:21" ht="15.75" outlineLevel="1" thickTop="1" x14ac:dyDescent="0.25">
      <c r="A172" s="3" t="s">
        <v>999</v>
      </c>
      <c r="B172" s="103"/>
      <c r="C172" s="103"/>
      <c r="D172" s="4" t="s">
        <v>1133</v>
      </c>
      <c r="E172" s="2" t="s">
        <v>1282</v>
      </c>
      <c r="F172" s="51">
        <v>7343</v>
      </c>
      <c r="G172" s="51">
        <v>0</v>
      </c>
      <c r="H172" s="52">
        <v>10691.52</v>
      </c>
      <c r="I172" s="51">
        <v>163891</v>
      </c>
      <c r="J172" s="51">
        <v>111436.64</v>
      </c>
      <c r="K172" s="52">
        <v>171016.42</v>
      </c>
      <c r="L172" s="52">
        <v>163891</v>
      </c>
      <c r="U172" s="2">
        <f t="shared" ref="U172:U175" si="45">+IF(OR(F172&lt;&gt;0,G172&lt;&gt;0,H172&lt;&gt;0,I172&lt;&gt;0,J172&lt;&gt;0,K172&lt;&gt;0,L172&lt;&gt;0),1,)</f>
        <v>1</v>
      </c>
    </row>
    <row r="173" spans="1:21" outlineLevel="1" x14ac:dyDescent="0.25">
      <c r="A173" s="3" t="s">
        <v>1000</v>
      </c>
      <c r="B173" s="103"/>
      <c r="C173" s="103"/>
      <c r="D173" s="4" t="s">
        <v>1134</v>
      </c>
      <c r="E173" s="2" t="s">
        <v>1283</v>
      </c>
      <c r="F173" s="51">
        <v>7190</v>
      </c>
      <c r="G173" s="51">
        <v>0</v>
      </c>
      <c r="H173" s="52">
        <v>10540.32</v>
      </c>
      <c r="I173" s="51">
        <v>187095</v>
      </c>
      <c r="J173" s="51">
        <v>117747.66</v>
      </c>
      <c r="K173" s="52">
        <v>200943.02</v>
      </c>
      <c r="L173" s="52">
        <v>187095</v>
      </c>
      <c r="U173" s="2">
        <f t="shared" si="45"/>
        <v>1</v>
      </c>
    </row>
    <row r="174" spans="1:21" outlineLevel="1" x14ac:dyDescent="0.25">
      <c r="A174" s="3" t="s">
        <v>1001</v>
      </c>
      <c r="B174" s="103"/>
      <c r="C174" s="103"/>
      <c r="D174" s="4" t="s">
        <v>1135</v>
      </c>
      <c r="E174" s="2" t="s">
        <v>1284</v>
      </c>
      <c r="F174" s="51">
        <v>7294</v>
      </c>
      <c r="G174" s="51">
        <v>0</v>
      </c>
      <c r="H174" s="52">
        <v>10643.92</v>
      </c>
      <c r="I174" s="51">
        <v>163279</v>
      </c>
      <c r="J174" s="51">
        <v>90509.86</v>
      </c>
      <c r="K174" s="52">
        <v>150775.01999999999</v>
      </c>
      <c r="L174" s="52">
        <v>163279</v>
      </c>
      <c r="U174" s="2">
        <f t="shared" si="45"/>
        <v>1</v>
      </c>
    </row>
    <row r="175" spans="1:21" outlineLevel="1" x14ac:dyDescent="0.25">
      <c r="A175" s="3" t="s">
        <v>1002</v>
      </c>
      <c r="B175" s="103"/>
      <c r="C175" s="103"/>
      <c r="D175" s="4" t="s">
        <v>1136</v>
      </c>
      <c r="E175" s="2" t="s">
        <v>1285</v>
      </c>
      <c r="F175" s="51">
        <v>2110</v>
      </c>
      <c r="G175" s="51">
        <v>23486.43</v>
      </c>
      <c r="H175" s="52">
        <v>10200.9</v>
      </c>
      <c r="I175" s="51">
        <v>96589</v>
      </c>
      <c r="J175" s="51">
        <v>117983.67</v>
      </c>
      <c r="K175" s="52">
        <v>96799.76</v>
      </c>
      <c r="L175" s="52">
        <v>96589</v>
      </c>
      <c r="U175" s="2">
        <f t="shared" si="45"/>
        <v>1</v>
      </c>
    </row>
    <row r="176" spans="1:21" s="4" customFormat="1" x14ac:dyDescent="0.25">
      <c r="A176" s="22" t="s">
        <v>235</v>
      </c>
      <c r="B176" s="36"/>
      <c r="C176" s="38" t="str">
        <f t="shared" ref="C176:C177" si="46">+IF(OR(F176&lt;&gt;0,G176&lt;&gt;0,H176&lt;&gt;0,I176&lt;&gt;0,J176&lt;&gt;0,K176&lt;&gt;0,L176&lt;&gt;0),O176,)</f>
        <v>5001</v>
      </c>
      <c r="D176" s="38"/>
      <c r="E176" s="38" t="str">
        <f t="shared" ref="E176:E177" si="47">+IF(OR(F176&lt;&gt;0,G176&lt;&gt;0,H176&lt;&gt;0,I176&lt;&gt;0,J176&lt;&gt;0,K176&lt;&gt;0,L176&lt;&gt;0),P176,)</f>
        <v>Government Grants/Fees</v>
      </c>
      <c r="F176" s="53">
        <v>23937</v>
      </c>
      <c r="G176" s="53">
        <v>23486.43</v>
      </c>
      <c r="H176" s="98">
        <v>42076.66</v>
      </c>
      <c r="I176" s="53">
        <v>610854</v>
      </c>
      <c r="J176" s="53">
        <v>437677.82999999996</v>
      </c>
      <c r="K176" s="98">
        <v>619534.22</v>
      </c>
      <c r="L176" s="98">
        <v>610854</v>
      </c>
      <c r="O176" s="81" t="s">
        <v>201</v>
      </c>
      <c r="P176" s="82" t="s">
        <v>202</v>
      </c>
      <c r="U176" s="38">
        <f t="shared" si="32"/>
        <v>1</v>
      </c>
    </row>
    <row r="177" spans="1:21" hidden="1" x14ac:dyDescent="0.25">
      <c r="A177" s="22" t="s">
        <v>236</v>
      </c>
      <c r="B177" s="36"/>
      <c r="C177" s="38">
        <f t="shared" si="46"/>
        <v>0</v>
      </c>
      <c r="D177" s="38"/>
      <c r="E177" s="38">
        <f t="shared" si="47"/>
        <v>0</v>
      </c>
      <c r="F177" s="53">
        <v>0</v>
      </c>
      <c r="G177" s="53">
        <v>0</v>
      </c>
      <c r="H177" s="98">
        <v>0</v>
      </c>
      <c r="I177" s="53">
        <v>0</v>
      </c>
      <c r="J177" s="53">
        <v>0</v>
      </c>
      <c r="K177" s="98">
        <v>0</v>
      </c>
      <c r="L177" s="98">
        <v>0</v>
      </c>
      <c r="O177" s="81" t="s">
        <v>35</v>
      </c>
      <c r="P177" s="82" t="s">
        <v>36</v>
      </c>
      <c r="U177" s="38">
        <f t="shared" si="32"/>
        <v>0</v>
      </c>
    </row>
    <row r="178" spans="1:21" ht="15.75" thickBot="1" x14ac:dyDescent="0.3">
      <c r="B178" s="64"/>
      <c r="C178" s="125" t="s">
        <v>629</v>
      </c>
      <c r="D178" s="125"/>
      <c r="E178" s="125"/>
      <c r="F178" s="54">
        <f>F176+F177</f>
        <v>23937</v>
      </c>
      <c r="G178" s="54">
        <f t="shared" ref="G178" si="48">G176+G177</f>
        <v>23486.43</v>
      </c>
      <c r="H178" s="55">
        <f t="shared" ref="H178" si="49">H176+H177</f>
        <v>42076.66</v>
      </c>
      <c r="I178" s="54">
        <f t="shared" ref="I178" si="50">I176+I177</f>
        <v>610854</v>
      </c>
      <c r="J178" s="54">
        <f t="shared" ref="J178" si="51">J176+J177</f>
        <v>437677.82999999996</v>
      </c>
      <c r="K178" s="55">
        <f t="shared" ref="K178" si="52">K176+K177</f>
        <v>619534.22</v>
      </c>
      <c r="L178" s="55">
        <f t="shared" ref="L178" si="53">L176+L177</f>
        <v>610854</v>
      </c>
      <c r="N178" s="2">
        <v>1</v>
      </c>
      <c r="U178" s="38">
        <f t="shared" si="32"/>
        <v>1</v>
      </c>
    </row>
    <row r="179" spans="1:21" ht="16.5" thickTop="1" thickBot="1" x14ac:dyDescent="0.3">
      <c r="B179" s="126" t="s">
        <v>229</v>
      </c>
      <c r="C179" s="126"/>
      <c r="D179" s="126"/>
      <c r="E179" s="126"/>
      <c r="F179" s="62">
        <f>F153+F162+F166+F170+F178</f>
        <v>24437</v>
      </c>
      <c r="G179" s="62">
        <f t="shared" ref="G179:L179" si="54">G153+G162+G166+G170+G178</f>
        <v>24236.43</v>
      </c>
      <c r="H179" s="63">
        <f t="shared" si="54"/>
        <v>42406.83</v>
      </c>
      <c r="I179" s="62">
        <f t="shared" si="54"/>
        <v>618354</v>
      </c>
      <c r="J179" s="62">
        <f t="shared" si="54"/>
        <v>441740.95999999996</v>
      </c>
      <c r="K179" s="63">
        <f t="shared" si="54"/>
        <v>624845.06999999995</v>
      </c>
      <c r="L179" s="63">
        <f t="shared" si="54"/>
        <v>618354</v>
      </c>
      <c r="N179" s="2">
        <v>1</v>
      </c>
      <c r="O179" s="81"/>
      <c r="P179" s="82"/>
      <c r="U179" s="38">
        <f t="shared" si="32"/>
        <v>1</v>
      </c>
    </row>
    <row r="180" spans="1:21" ht="15.75" hidden="1" thickTop="1" x14ac:dyDescent="0.25">
      <c r="B180" s="113"/>
      <c r="C180" s="113"/>
      <c r="D180" s="113"/>
      <c r="E180" s="113"/>
      <c r="F180" s="53"/>
      <c r="G180" s="53"/>
      <c r="H180" s="53"/>
      <c r="I180" s="53"/>
      <c r="J180" s="53"/>
      <c r="K180" s="53"/>
      <c r="L180" s="53"/>
      <c r="N180" s="2">
        <v>1</v>
      </c>
      <c r="O180" s="81"/>
      <c r="P180" s="82"/>
      <c r="U180" s="38">
        <f t="shared" si="32"/>
        <v>0</v>
      </c>
    </row>
    <row r="181" spans="1:21" ht="16.5" thickTop="1" thickBot="1" x14ac:dyDescent="0.3">
      <c r="B181" s="124" t="s">
        <v>239</v>
      </c>
      <c r="C181" s="124"/>
      <c r="D181" s="124"/>
      <c r="E181" s="124"/>
      <c r="F181" s="65">
        <f>F144+F179</f>
        <v>291937</v>
      </c>
      <c r="G181" s="65">
        <f t="shared" ref="G181:L181" si="55">G144+G179</f>
        <v>415730.58</v>
      </c>
      <c r="H181" s="66">
        <f t="shared" si="55"/>
        <v>356287.81</v>
      </c>
      <c r="I181" s="65">
        <f t="shared" si="55"/>
        <v>2617904</v>
      </c>
      <c r="J181" s="65">
        <f t="shared" si="55"/>
        <v>2387506.65</v>
      </c>
      <c r="K181" s="66">
        <f t="shared" si="55"/>
        <v>2374509.6999999997</v>
      </c>
      <c r="L181" s="66">
        <f t="shared" si="55"/>
        <v>2617904</v>
      </c>
      <c r="N181" s="2">
        <v>1</v>
      </c>
      <c r="O181" s="81"/>
      <c r="P181" s="82"/>
      <c r="U181" s="38">
        <f t="shared" si="32"/>
        <v>1</v>
      </c>
    </row>
    <row r="182" spans="1:21" ht="15.75" hidden="1" thickTop="1" x14ac:dyDescent="0.25">
      <c r="N182" s="2">
        <v>1</v>
      </c>
      <c r="U182" s="38">
        <f t="shared" si="32"/>
        <v>0</v>
      </c>
    </row>
    <row r="183" spans="1:21" ht="18" hidden="1" thickTop="1" x14ac:dyDescent="0.4">
      <c r="B183" s="36"/>
      <c r="C183" s="119" t="s">
        <v>9</v>
      </c>
      <c r="D183" s="119"/>
      <c r="E183" s="119"/>
      <c r="N183" s="2">
        <v>1</v>
      </c>
      <c r="U183" s="38">
        <f t="shared" si="32"/>
        <v>0</v>
      </c>
    </row>
    <row r="184" spans="1:21" ht="15.75" hidden="1" thickTop="1" x14ac:dyDescent="0.25">
      <c r="B184" s="36" t="s">
        <v>240</v>
      </c>
      <c r="C184" s="2"/>
      <c r="N184" s="2">
        <v>1</v>
      </c>
      <c r="U184" s="38">
        <f t="shared" si="32"/>
        <v>0</v>
      </c>
    </row>
    <row r="185" spans="1:21" ht="15.75" hidden="1" thickTop="1" x14ac:dyDescent="0.25">
      <c r="A185" s="22" t="s">
        <v>241</v>
      </c>
      <c r="B185" s="36"/>
      <c r="C185" s="38">
        <f t="shared" ref="C185:C187" si="56">+IF(OR(F185&lt;&gt;0,G185&lt;&gt;0,H185&lt;&gt;0,I185&lt;&gt;0,J185&lt;&gt;0,K185&lt;&gt;0,L185&lt;&gt;0),O185,)</f>
        <v>0</v>
      </c>
      <c r="D185" s="38"/>
      <c r="E185" s="38">
        <f t="shared" ref="E185:E187" si="57">+IF(OR(F185&lt;&gt;0,G185&lt;&gt;0,H185&lt;&gt;0,I185&lt;&gt;0,J185&lt;&gt;0,K185&lt;&gt;0,L185&lt;&gt;0),P185,)</f>
        <v>0</v>
      </c>
      <c r="F185" s="53">
        <v>0</v>
      </c>
      <c r="G185" s="53">
        <v>0</v>
      </c>
      <c r="H185" s="98">
        <v>0</v>
      </c>
      <c r="I185" s="53">
        <v>0</v>
      </c>
      <c r="J185" s="53">
        <v>0</v>
      </c>
      <c r="K185" s="98">
        <v>0</v>
      </c>
      <c r="L185" s="98">
        <v>0</v>
      </c>
      <c r="O185" s="81" t="s">
        <v>203</v>
      </c>
      <c r="P185" s="82" t="s">
        <v>204</v>
      </c>
      <c r="U185" s="38">
        <f t="shared" si="32"/>
        <v>0</v>
      </c>
    </row>
    <row r="186" spans="1:21" ht="15.75" hidden="1" thickTop="1" x14ac:dyDescent="0.25">
      <c r="A186" s="22" t="s">
        <v>873</v>
      </c>
      <c r="B186" s="36"/>
      <c r="C186" s="38">
        <f t="shared" si="56"/>
        <v>0</v>
      </c>
      <c r="D186" s="38"/>
      <c r="E186" s="38">
        <f t="shared" si="57"/>
        <v>0</v>
      </c>
      <c r="F186" s="53">
        <v>0</v>
      </c>
      <c r="G186" s="53">
        <v>0</v>
      </c>
      <c r="H186" s="98">
        <v>0</v>
      </c>
      <c r="I186" s="53">
        <v>0</v>
      </c>
      <c r="J186" s="53">
        <v>0</v>
      </c>
      <c r="K186" s="98">
        <v>0</v>
      </c>
      <c r="L186" s="98">
        <v>0</v>
      </c>
      <c r="O186" s="81" t="s">
        <v>205</v>
      </c>
      <c r="P186" s="82" t="s">
        <v>206</v>
      </c>
      <c r="U186" s="38">
        <f t="shared" si="32"/>
        <v>0</v>
      </c>
    </row>
    <row r="187" spans="1:21" ht="15.75" hidden="1" thickTop="1" x14ac:dyDescent="0.25">
      <c r="A187" s="22" t="s">
        <v>242</v>
      </c>
      <c r="B187" s="36"/>
      <c r="C187" s="38">
        <f t="shared" si="56"/>
        <v>0</v>
      </c>
      <c r="D187" s="38"/>
      <c r="E187" s="38">
        <f t="shared" si="57"/>
        <v>0</v>
      </c>
      <c r="F187" s="53">
        <v>0</v>
      </c>
      <c r="G187" s="53">
        <v>0</v>
      </c>
      <c r="H187" s="98">
        <v>0</v>
      </c>
      <c r="I187" s="53">
        <v>0</v>
      </c>
      <c r="J187" s="53">
        <v>0</v>
      </c>
      <c r="K187" s="98">
        <v>0</v>
      </c>
      <c r="L187" s="98">
        <v>0</v>
      </c>
      <c r="O187" s="81" t="s">
        <v>207</v>
      </c>
      <c r="P187" s="82" t="s">
        <v>208</v>
      </c>
      <c r="U187" s="38">
        <f t="shared" si="32"/>
        <v>0</v>
      </c>
    </row>
    <row r="188" spans="1:21" ht="16.5" hidden="1" thickTop="1" thickBot="1" x14ac:dyDescent="0.3">
      <c r="B188" s="64"/>
      <c r="C188" s="125" t="s">
        <v>243</v>
      </c>
      <c r="D188" s="125"/>
      <c r="E188" s="125"/>
      <c r="F188" s="54">
        <f>F185+F186+F187</f>
        <v>0</v>
      </c>
      <c r="G188" s="54">
        <f t="shared" ref="G188:L188" si="58">G185+G186+G187</f>
        <v>0</v>
      </c>
      <c r="H188" s="55">
        <f t="shared" si="58"/>
        <v>0</v>
      </c>
      <c r="I188" s="54">
        <f t="shared" si="58"/>
        <v>0</v>
      </c>
      <c r="J188" s="54">
        <f t="shared" si="58"/>
        <v>0</v>
      </c>
      <c r="K188" s="55">
        <f t="shared" si="58"/>
        <v>0</v>
      </c>
      <c r="L188" s="55">
        <f t="shared" si="58"/>
        <v>0</v>
      </c>
      <c r="N188" s="2">
        <v>1</v>
      </c>
      <c r="U188" s="38">
        <f t="shared" si="32"/>
        <v>0</v>
      </c>
    </row>
    <row r="189" spans="1:21" s="4" customFormat="1" ht="15.75" hidden="1" thickTop="1" x14ac:dyDescent="0.25">
      <c r="A189" s="10"/>
      <c r="B189" s="113" t="s">
        <v>210</v>
      </c>
      <c r="C189" s="113"/>
      <c r="D189" s="113"/>
      <c r="E189" s="113"/>
      <c r="F189" s="53"/>
      <c r="G189" s="53"/>
      <c r="H189" s="53"/>
      <c r="I189" s="53"/>
      <c r="J189" s="53"/>
      <c r="K189" s="53"/>
      <c r="L189" s="53"/>
      <c r="M189" s="2"/>
      <c r="N189" s="2">
        <v>1</v>
      </c>
      <c r="O189" s="83"/>
      <c r="P189" s="83"/>
      <c r="U189" s="38">
        <f t="shared" si="32"/>
        <v>0</v>
      </c>
    </row>
    <row r="190" spans="1:21" ht="15.75" outlineLevel="1" thickTop="1" x14ac:dyDescent="0.25">
      <c r="A190" s="3" t="s">
        <v>1003</v>
      </c>
      <c r="B190" s="103"/>
      <c r="C190" s="103"/>
      <c r="D190" s="4" t="s">
        <v>1137</v>
      </c>
      <c r="E190" s="2" t="s">
        <v>1286</v>
      </c>
      <c r="F190" s="51">
        <v>0</v>
      </c>
      <c r="G190" s="51">
        <v>0</v>
      </c>
      <c r="H190" s="52">
        <v>0</v>
      </c>
      <c r="I190" s="51">
        <v>0</v>
      </c>
      <c r="J190" s="51">
        <v>0</v>
      </c>
      <c r="K190" s="52">
        <v>2820</v>
      </c>
      <c r="L190" s="52">
        <v>0</v>
      </c>
      <c r="U190" s="2">
        <f t="shared" ref="U190:U192" si="59">+IF(OR(F190&lt;&gt;0,G190&lt;&gt;0,H190&lt;&gt;0,I190&lt;&gt;0,J190&lt;&gt;0,K190&lt;&gt;0,L190&lt;&gt;0),1,)</f>
        <v>1</v>
      </c>
    </row>
    <row r="191" spans="1:21" outlineLevel="1" x14ac:dyDescent="0.25">
      <c r="A191" s="3" t="s">
        <v>1004</v>
      </c>
      <c r="B191" s="103"/>
      <c r="C191" s="103"/>
      <c r="D191" s="4" t="s">
        <v>1138</v>
      </c>
      <c r="E191" s="2" t="s">
        <v>1287</v>
      </c>
      <c r="F191" s="51">
        <v>0</v>
      </c>
      <c r="G191" s="51">
        <v>0</v>
      </c>
      <c r="H191" s="52">
        <v>0</v>
      </c>
      <c r="I191" s="51">
        <v>0</v>
      </c>
      <c r="J191" s="51">
        <v>0</v>
      </c>
      <c r="K191" s="52">
        <v>20200.060000000001</v>
      </c>
      <c r="L191" s="52">
        <v>0</v>
      </c>
      <c r="U191" s="2">
        <f t="shared" si="59"/>
        <v>1</v>
      </c>
    </row>
    <row r="192" spans="1:21" outlineLevel="1" x14ac:dyDescent="0.25">
      <c r="A192" s="3" t="s">
        <v>1005</v>
      </c>
      <c r="B192" s="103"/>
      <c r="C192" s="103"/>
      <c r="D192" s="4" t="s">
        <v>1139</v>
      </c>
      <c r="E192" s="2" t="s">
        <v>1288</v>
      </c>
      <c r="F192" s="51">
        <v>205000</v>
      </c>
      <c r="G192" s="51">
        <v>224243.85</v>
      </c>
      <c r="H192" s="52">
        <v>195259.34</v>
      </c>
      <c r="I192" s="51">
        <v>470000</v>
      </c>
      <c r="J192" s="51">
        <v>483882.28</v>
      </c>
      <c r="K192" s="52">
        <v>396163.61</v>
      </c>
      <c r="L192" s="52">
        <v>470000</v>
      </c>
      <c r="U192" s="2">
        <f t="shared" si="59"/>
        <v>1</v>
      </c>
    </row>
    <row r="193" spans="1:21" x14ac:dyDescent="0.25">
      <c r="A193" s="22" t="s">
        <v>553</v>
      </c>
      <c r="B193" s="36"/>
      <c r="C193" s="38" t="str">
        <f t="shared" ref="C193:C201" si="60">+IF(OR(F193&lt;&gt;0,G193&lt;&gt;0,H193&lt;&gt;0,I193&lt;&gt;0,J193&lt;&gt;0,K193&lt;&gt;0,L193&lt;&gt;0),O193,)</f>
        <v>6401</v>
      </c>
      <c r="D193" s="38"/>
      <c r="E193" s="38" t="str">
        <f t="shared" ref="E193:E201" si="61">+IF(OR(F193&lt;&gt;0,G193&lt;&gt;0,H193&lt;&gt;0,I193&lt;&gt;0,J193&lt;&gt;0,K193&lt;&gt;0,L193&lt;&gt;0),P193,)</f>
        <v>Product Sales</v>
      </c>
      <c r="F193" s="53">
        <v>205000</v>
      </c>
      <c r="G193" s="53">
        <v>224243.85</v>
      </c>
      <c r="H193" s="98">
        <v>195259.34</v>
      </c>
      <c r="I193" s="53">
        <v>470000</v>
      </c>
      <c r="J193" s="53">
        <v>483882.28</v>
      </c>
      <c r="K193" s="98">
        <v>419183.67</v>
      </c>
      <c r="L193" s="98">
        <v>470000</v>
      </c>
      <c r="O193" s="81" t="s">
        <v>209</v>
      </c>
      <c r="P193" s="82" t="s">
        <v>210</v>
      </c>
      <c r="U193" s="38">
        <f t="shared" si="32"/>
        <v>1</v>
      </c>
    </row>
    <row r="194" spans="1:21" ht="30" hidden="1" x14ac:dyDescent="0.25">
      <c r="A194" s="22" t="s">
        <v>929</v>
      </c>
      <c r="B194" s="77"/>
      <c r="C194" s="38">
        <f t="shared" ref="C194" si="62">+IF(OR(F194&lt;&gt;0,G194&lt;&gt;0,H194&lt;&gt;0,I194&lt;&gt;0,J194&lt;&gt;0,K194&lt;&gt;0,L194&lt;&gt;0),O194,)</f>
        <v>0</v>
      </c>
      <c r="D194" s="38"/>
      <c r="E194" s="38">
        <f t="shared" ref="E194" si="63">+IF(OR(F194&lt;&gt;0,G194&lt;&gt;0,H194&lt;&gt;0,I194&lt;&gt;0,J194&lt;&gt;0,K194&lt;&gt;0,L194&lt;&gt;0),P194,)</f>
        <v>0</v>
      </c>
      <c r="F194" s="53">
        <v>0</v>
      </c>
      <c r="G194" s="53">
        <v>0</v>
      </c>
      <c r="H194" s="98">
        <v>0</v>
      </c>
      <c r="I194" s="53">
        <v>0</v>
      </c>
      <c r="J194" s="53">
        <v>0</v>
      </c>
      <c r="K194" s="98">
        <v>0</v>
      </c>
      <c r="L194" s="98">
        <v>0</v>
      </c>
      <c r="O194" s="81" t="s">
        <v>930</v>
      </c>
      <c r="P194" s="82" t="s">
        <v>931</v>
      </c>
      <c r="U194" s="38">
        <f t="shared" ref="U194" si="64">+IF(OR(F194&lt;&gt;0,G194&lt;&gt;0,H194&lt;&gt;0,I194&lt;&gt;0,J194&lt;&gt;0,K194&lt;&gt;0,L194&lt;&gt;0),1,)</f>
        <v>0</v>
      </c>
    </row>
    <row r="195" spans="1:21" outlineLevel="1" x14ac:dyDescent="0.25">
      <c r="A195" s="3" t="s">
        <v>1003</v>
      </c>
      <c r="B195" s="103"/>
      <c r="C195" s="103"/>
      <c r="D195" s="4" t="s">
        <v>1137</v>
      </c>
      <c r="E195" s="2" t="s">
        <v>1286</v>
      </c>
      <c r="F195" s="51">
        <v>0</v>
      </c>
      <c r="G195" s="51">
        <v>0</v>
      </c>
      <c r="H195" s="52">
        <v>0</v>
      </c>
      <c r="I195" s="51">
        <v>0</v>
      </c>
      <c r="J195" s="51">
        <v>0</v>
      </c>
      <c r="K195" s="52">
        <v>-2512.56</v>
      </c>
      <c r="L195" s="52">
        <v>0</v>
      </c>
      <c r="U195" s="2">
        <f t="shared" ref="U195:U197" si="65">+IF(OR(F195&lt;&gt;0,G195&lt;&gt;0,H195&lt;&gt;0,I195&lt;&gt;0,J195&lt;&gt;0,K195&lt;&gt;0,L195&lt;&gt;0),1,)</f>
        <v>1</v>
      </c>
    </row>
    <row r="196" spans="1:21" outlineLevel="1" x14ac:dyDescent="0.25">
      <c r="A196" s="3" t="s">
        <v>1004</v>
      </c>
      <c r="B196" s="103"/>
      <c r="C196" s="103"/>
      <c r="D196" s="4" t="s">
        <v>1138</v>
      </c>
      <c r="E196" s="2" t="s">
        <v>1287</v>
      </c>
      <c r="F196" s="51">
        <v>0</v>
      </c>
      <c r="G196" s="51">
        <v>0</v>
      </c>
      <c r="H196" s="52">
        <v>0</v>
      </c>
      <c r="I196" s="51">
        <v>0</v>
      </c>
      <c r="J196" s="51">
        <v>0</v>
      </c>
      <c r="K196" s="52">
        <v>-11049.59</v>
      </c>
      <c r="L196" s="52">
        <v>0</v>
      </c>
      <c r="U196" s="2">
        <f t="shared" si="65"/>
        <v>1</v>
      </c>
    </row>
    <row r="197" spans="1:21" outlineLevel="1" x14ac:dyDescent="0.25">
      <c r="A197" s="3" t="s">
        <v>1005</v>
      </c>
      <c r="B197" s="103"/>
      <c r="C197" s="103"/>
      <c r="D197" s="4" t="s">
        <v>1139</v>
      </c>
      <c r="E197" s="2" t="s">
        <v>1288</v>
      </c>
      <c r="F197" s="51">
        <v>-143820</v>
      </c>
      <c r="G197" s="51">
        <v>-124427.32</v>
      </c>
      <c r="H197" s="52">
        <v>-113710.05</v>
      </c>
      <c r="I197" s="51">
        <v>-143820</v>
      </c>
      <c r="J197" s="51">
        <v>-130936.18</v>
      </c>
      <c r="K197" s="52">
        <v>-121433.15</v>
      </c>
      <c r="L197" s="52">
        <v>-143820</v>
      </c>
      <c r="U197" s="2">
        <f t="shared" si="65"/>
        <v>1</v>
      </c>
    </row>
    <row r="198" spans="1:21" x14ac:dyDescent="0.25">
      <c r="A198" s="22" t="s">
        <v>554</v>
      </c>
      <c r="B198" s="36"/>
      <c r="C198" s="38" t="str">
        <f t="shared" si="60"/>
        <v>6451</v>
      </c>
      <c r="D198" s="38"/>
      <c r="E198" s="38" t="str">
        <f t="shared" si="61"/>
        <v>Cost of Products Sold</v>
      </c>
      <c r="F198" s="53">
        <v>-143820</v>
      </c>
      <c r="G198" s="53">
        <v>-124427.32</v>
      </c>
      <c r="H198" s="98">
        <v>-113710.05</v>
      </c>
      <c r="I198" s="53">
        <v>-143820</v>
      </c>
      <c r="J198" s="53">
        <v>-130936.18</v>
      </c>
      <c r="K198" s="98">
        <v>-134995.29999999999</v>
      </c>
      <c r="L198" s="98">
        <v>-143820</v>
      </c>
      <c r="O198" s="81" t="s">
        <v>211</v>
      </c>
      <c r="P198" s="82" t="s">
        <v>212</v>
      </c>
      <c r="U198" s="38">
        <f t="shared" si="32"/>
        <v>1</v>
      </c>
    </row>
    <row r="199" spans="1:21" outlineLevel="1" x14ac:dyDescent="0.25">
      <c r="A199" s="3" t="s">
        <v>1004</v>
      </c>
      <c r="B199" s="103"/>
      <c r="C199" s="103"/>
      <c r="D199" s="4" t="s">
        <v>1138</v>
      </c>
      <c r="E199" s="2" t="s">
        <v>1287</v>
      </c>
      <c r="F199" s="51">
        <v>0</v>
      </c>
      <c r="G199" s="51">
        <v>0</v>
      </c>
      <c r="H199" s="52">
        <v>0</v>
      </c>
      <c r="I199" s="51">
        <v>0</v>
      </c>
      <c r="J199" s="51">
        <v>0</v>
      </c>
      <c r="K199" s="52">
        <v>-171.52</v>
      </c>
      <c r="L199" s="52">
        <v>0</v>
      </c>
      <c r="U199" s="2">
        <f t="shared" ref="U199:U200" si="66">+IF(OR(F199&lt;&gt;0,G199&lt;&gt;0,H199&lt;&gt;0,I199&lt;&gt;0,J199&lt;&gt;0,K199&lt;&gt;0,L199&lt;&gt;0),1,)</f>
        <v>1</v>
      </c>
    </row>
    <row r="200" spans="1:21" outlineLevel="1" x14ac:dyDescent="0.25">
      <c r="A200" s="3" t="s">
        <v>1005</v>
      </c>
      <c r="B200" s="103"/>
      <c r="C200" s="103"/>
      <c r="D200" s="4" t="s">
        <v>1139</v>
      </c>
      <c r="E200" s="2" t="s">
        <v>1288</v>
      </c>
      <c r="F200" s="51">
        <v>-172380</v>
      </c>
      <c r="G200" s="51">
        <v>-200030.01</v>
      </c>
      <c r="H200" s="52">
        <v>-168453.16</v>
      </c>
      <c r="I200" s="51">
        <v>-172380</v>
      </c>
      <c r="J200" s="51">
        <v>-187392.37</v>
      </c>
      <c r="K200" s="52">
        <v>-169504.77</v>
      </c>
      <c r="L200" s="52">
        <v>-172380</v>
      </c>
      <c r="U200" s="2">
        <f t="shared" si="66"/>
        <v>1</v>
      </c>
    </row>
    <row r="201" spans="1:21" x14ac:dyDescent="0.25">
      <c r="A201" s="22" t="s">
        <v>555</v>
      </c>
      <c r="B201" s="36"/>
      <c r="C201" s="38" t="str">
        <f t="shared" si="60"/>
        <v>6471</v>
      </c>
      <c r="D201" s="38"/>
      <c r="E201" s="38" t="str">
        <f t="shared" si="61"/>
        <v>Unit Commissions Paid</v>
      </c>
      <c r="F201" s="53">
        <v>-172380</v>
      </c>
      <c r="G201" s="53">
        <v>-200030.01</v>
      </c>
      <c r="H201" s="98">
        <v>-168453.16</v>
      </c>
      <c r="I201" s="53">
        <v>-172380</v>
      </c>
      <c r="J201" s="53">
        <v>-187392.37</v>
      </c>
      <c r="K201" s="98">
        <v>-169676.28999999998</v>
      </c>
      <c r="L201" s="98">
        <v>-172380</v>
      </c>
      <c r="O201" s="81" t="s">
        <v>213</v>
      </c>
      <c r="P201" s="82" t="s">
        <v>214</v>
      </c>
      <c r="U201" s="38">
        <f t="shared" si="32"/>
        <v>1</v>
      </c>
    </row>
    <row r="202" spans="1:21" ht="15.75" thickBot="1" x14ac:dyDescent="0.3">
      <c r="B202" s="64"/>
      <c r="C202" s="125" t="s">
        <v>630</v>
      </c>
      <c r="D202" s="125"/>
      <c r="E202" s="125"/>
      <c r="F202" s="54">
        <f>F193+F198+F201+F194</f>
        <v>-111200</v>
      </c>
      <c r="G202" s="54">
        <f t="shared" ref="G202:L202" si="67">G193+G198+G201+G194</f>
        <v>-100213.48000000001</v>
      </c>
      <c r="H202" s="54">
        <f t="shared" si="67"/>
        <v>-86903.87000000001</v>
      </c>
      <c r="I202" s="56">
        <f t="shared" si="67"/>
        <v>153800</v>
      </c>
      <c r="J202" s="54">
        <f t="shared" si="67"/>
        <v>165553.73000000004</v>
      </c>
      <c r="K202" s="55">
        <f t="shared" si="67"/>
        <v>114512.08000000002</v>
      </c>
      <c r="L202" s="57">
        <f t="shared" si="67"/>
        <v>153800</v>
      </c>
      <c r="N202" s="2">
        <v>1</v>
      </c>
      <c r="U202" s="38">
        <f t="shared" si="32"/>
        <v>1</v>
      </c>
    </row>
    <row r="203" spans="1:21" s="4" customFormat="1" ht="15.75" hidden="1" thickTop="1" x14ac:dyDescent="0.25">
      <c r="A203" s="10"/>
      <c r="B203" s="113" t="s">
        <v>216</v>
      </c>
      <c r="C203" s="113"/>
      <c r="D203" s="113"/>
      <c r="E203" s="113"/>
      <c r="F203" s="53"/>
      <c r="G203" s="53"/>
      <c r="H203" s="53"/>
      <c r="I203" s="53"/>
      <c r="J203" s="53"/>
      <c r="K203" s="53"/>
      <c r="L203" s="53"/>
      <c r="M203" s="2"/>
      <c r="N203" s="2">
        <v>1</v>
      </c>
      <c r="O203" s="83"/>
      <c r="P203" s="83"/>
      <c r="U203" s="38">
        <f t="shared" si="32"/>
        <v>0</v>
      </c>
    </row>
    <row r="204" spans="1:21" ht="15.75" outlineLevel="1" thickTop="1" x14ac:dyDescent="0.25">
      <c r="A204" s="3" t="s">
        <v>995</v>
      </c>
      <c r="B204" s="103"/>
      <c r="C204" s="103"/>
      <c r="D204" s="4" t="s">
        <v>1129</v>
      </c>
      <c r="E204" s="2" t="s">
        <v>1142</v>
      </c>
      <c r="F204" s="51">
        <v>3400</v>
      </c>
      <c r="G204" s="51">
        <v>1046</v>
      </c>
      <c r="H204" s="52">
        <v>1456.91</v>
      </c>
      <c r="I204" s="51">
        <v>3400</v>
      </c>
      <c r="J204" s="51">
        <v>3416.78</v>
      </c>
      <c r="K204" s="52">
        <v>3892.91</v>
      </c>
      <c r="L204" s="52">
        <v>3400</v>
      </c>
      <c r="U204" s="2">
        <f t="shared" ref="U204:U207" si="68">+IF(OR(F204&lt;&gt;0,G204&lt;&gt;0,H204&lt;&gt;0,I204&lt;&gt;0,J204&lt;&gt;0,K204&lt;&gt;0,L204&lt;&gt;0),1,)</f>
        <v>1</v>
      </c>
    </row>
    <row r="205" spans="1:21" outlineLevel="1" x14ac:dyDescent="0.25">
      <c r="A205" s="3" t="s">
        <v>996</v>
      </c>
      <c r="B205" s="103"/>
      <c r="C205" s="103"/>
      <c r="D205" s="4" t="s">
        <v>1130</v>
      </c>
      <c r="E205" s="2" t="s">
        <v>1143</v>
      </c>
      <c r="F205" s="51">
        <v>111</v>
      </c>
      <c r="G205" s="51">
        <v>398.97</v>
      </c>
      <c r="H205" s="52">
        <v>256.2</v>
      </c>
      <c r="I205" s="51">
        <v>450</v>
      </c>
      <c r="J205" s="51">
        <v>960.4</v>
      </c>
      <c r="K205" s="52">
        <v>623.20000000000005</v>
      </c>
      <c r="L205" s="52">
        <v>450</v>
      </c>
      <c r="U205" s="2">
        <f t="shared" si="68"/>
        <v>1</v>
      </c>
    </row>
    <row r="206" spans="1:21" outlineLevel="1" x14ac:dyDescent="0.25">
      <c r="A206" s="3" t="s">
        <v>987</v>
      </c>
      <c r="B206" s="103"/>
      <c r="C206" s="103"/>
      <c r="D206" s="4" t="s">
        <v>1121</v>
      </c>
      <c r="E206" s="2" t="s">
        <v>1144</v>
      </c>
      <c r="F206" s="51">
        <v>0</v>
      </c>
      <c r="G206" s="51">
        <v>0</v>
      </c>
      <c r="H206" s="52">
        <v>25.46</v>
      </c>
      <c r="I206" s="51">
        <v>0</v>
      </c>
      <c r="J206" s="51">
        <v>0</v>
      </c>
      <c r="K206" s="52">
        <v>96.46</v>
      </c>
      <c r="L206" s="52">
        <v>0</v>
      </c>
      <c r="U206" s="2">
        <f t="shared" si="68"/>
        <v>1</v>
      </c>
    </row>
    <row r="207" spans="1:21" outlineLevel="1" x14ac:dyDescent="0.25">
      <c r="A207" s="3" t="s">
        <v>988</v>
      </c>
      <c r="B207" s="103"/>
      <c r="C207" s="103"/>
      <c r="D207" s="4" t="s">
        <v>1122</v>
      </c>
      <c r="E207" s="2" t="s">
        <v>1145</v>
      </c>
      <c r="F207" s="51">
        <v>0</v>
      </c>
      <c r="G207" s="51">
        <v>0</v>
      </c>
      <c r="H207" s="52">
        <v>673.5</v>
      </c>
      <c r="I207" s="51">
        <v>0</v>
      </c>
      <c r="J207" s="51">
        <v>0</v>
      </c>
      <c r="K207" s="52">
        <v>2337.5</v>
      </c>
      <c r="L207" s="52">
        <v>0</v>
      </c>
      <c r="U207" s="2">
        <f t="shared" si="68"/>
        <v>1</v>
      </c>
    </row>
    <row r="208" spans="1:21" x14ac:dyDescent="0.25">
      <c r="A208" s="22" t="s">
        <v>245</v>
      </c>
      <c r="B208" s="36"/>
      <c r="C208" s="38" t="str">
        <f t="shared" ref="C208:C213" si="69">+IF(OR(F208&lt;&gt;0,G208&lt;&gt;0,H208&lt;&gt;0,I208&lt;&gt;0,J208&lt;&gt;0,K208&lt;&gt;0,L208&lt;&gt;0),O208,)</f>
        <v>6501</v>
      </c>
      <c r="D208" s="38"/>
      <c r="E208" s="38" t="str">
        <f t="shared" ref="E208:E213" si="70">+IF(OR(F208&lt;&gt;0,G208&lt;&gt;0,H208&lt;&gt;0,I208&lt;&gt;0,J208&lt;&gt;0,K208&lt;&gt;0,L208&lt;&gt;0),P208,)</f>
        <v>Investment Income</v>
      </c>
      <c r="F208" s="53">
        <v>3511</v>
      </c>
      <c r="G208" s="53">
        <v>1444.97</v>
      </c>
      <c r="H208" s="98">
        <v>2412.0700000000002</v>
      </c>
      <c r="I208" s="53">
        <v>3850</v>
      </c>
      <c r="J208" s="53">
        <v>4377.18</v>
      </c>
      <c r="K208" s="98">
        <v>6950.07</v>
      </c>
      <c r="L208" s="98">
        <v>3850</v>
      </c>
      <c r="O208" s="81" t="s">
        <v>215</v>
      </c>
      <c r="P208" s="82" t="s">
        <v>216</v>
      </c>
      <c r="U208" s="38">
        <f t="shared" si="32"/>
        <v>1</v>
      </c>
    </row>
    <row r="209" spans="1:21" hidden="1" x14ac:dyDescent="0.25">
      <c r="A209" s="22" t="s">
        <v>246</v>
      </c>
      <c r="B209" s="36"/>
      <c r="C209" s="38">
        <f t="shared" si="69"/>
        <v>0</v>
      </c>
      <c r="D209" s="38"/>
      <c r="E209" s="38">
        <f t="shared" si="70"/>
        <v>0</v>
      </c>
      <c r="F209" s="53">
        <v>0</v>
      </c>
      <c r="G209" s="53">
        <v>0</v>
      </c>
      <c r="H209" s="98">
        <v>0</v>
      </c>
      <c r="I209" s="53">
        <v>0</v>
      </c>
      <c r="J209" s="53">
        <v>0</v>
      </c>
      <c r="K209" s="98">
        <v>0</v>
      </c>
      <c r="L209" s="98">
        <v>0</v>
      </c>
      <c r="O209" s="81" t="s">
        <v>217</v>
      </c>
      <c r="P209" s="82" t="s">
        <v>218</v>
      </c>
      <c r="U209" s="38">
        <f t="shared" si="32"/>
        <v>0</v>
      </c>
    </row>
    <row r="210" spans="1:21" outlineLevel="1" x14ac:dyDescent="0.25">
      <c r="A210" s="3" t="s">
        <v>1006</v>
      </c>
      <c r="B210" s="103"/>
      <c r="C210" s="103"/>
      <c r="D210" s="4" t="s">
        <v>1140</v>
      </c>
      <c r="E210" s="2" t="s">
        <v>1141</v>
      </c>
      <c r="F210" s="51">
        <v>0</v>
      </c>
      <c r="G210" s="51">
        <v>35065.72</v>
      </c>
      <c r="H210" s="52">
        <v>0</v>
      </c>
      <c r="I210" s="51">
        <v>0</v>
      </c>
      <c r="J210" s="51">
        <v>35065.72</v>
      </c>
      <c r="K210" s="52">
        <v>0</v>
      </c>
      <c r="L210" s="52">
        <v>0</v>
      </c>
      <c r="U210" s="2">
        <f>+IF(OR(F210&lt;&gt;0,G210&lt;&gt;0,H210&lt;&gt;0,I210&lt;&gt;0,J210&lt;&gt;0,K210&lt;&gt;0,L210&lt;&gt;0),1,)</f>
        <v>1</v>
      </c>
    </row>
    <row r="211" spans="1:21" ht="30" x14ac:dyDescent="0.25">
      <c r="A211" s="22" t="s">
        <v>247</v>
      </c>
      <c r="B211" s="36"/>
      <c r="C211" s="38" t="str">
        <f t="shared" si="69"/>
        <v>6503</v>
      </c>
      <c r="D211" s="38"/>
      <c r="E211" s="38" t="str">
        <f t="shared" si="70"/>
        <v>Investment Income-Endowment Fund</v>
      </c>
      <c r="F211" s="53">
        <v>0</v>
      </c>
      <c r="G211" s="53">
        <v>35065.72</v>
      </c>
      <c r="H211" s="98">
        <v>0</v>
      </c>
      <c r="I211" s="53">
        <v>0</v>
      </c>
      <c r="J211" s="53">
        <v>35065.72</v>
      </c>
      <c r="K211" s="98">
        <v>0</v>
      </c>
      <c r="L211" s="98">
        <v>0</v>
      </c>
      <c r="O211" s="81" t="s">
        <v>219</v>
      </c>
      <c r="P211" s="82" t="s">
        <v>928</v>
      </c>
      <c r="U211" s="38">
        <f t="shared" si="32"/>
        <v>1</v>
      </c>
    </row>
    <row r="212" spans="1:21" hidden="1" x14ac:dyDescent="0.25">
      <c r="A212" s="22" t="s">
        <v>248</v>
      </c>
      <c r="B212" s="36"/>
      <c r="C212" s="38">
        <f t="shared" si="69"/>
        <v>0</v>
      </c>
      <c r="D212" s="38"/>
      <c r="E212" s="38">
        <f t="shared" si="70"/>
        <v>0</v>
      </c>
      <c r="F212" s="53">
        <v>0</v>
      </c>
      <c r="G212" s="53">
        <v>0</v>
      </c>
      <c r="H212" s="98">
        <v>0</v>
      </c>
      <c r="I212" s="53">
        <v>0</v>
      </c>
      <c r="J212" s="53">
        <v>0</v>
      </c>
      <c r="K212" s="98">
        <v>0</v>
      </c>
      <c r="L212" s="98">
        <v>0</v>
      </c>
      <c r="O212" s="81" t="s">
        <v>220</v>
      </c>
      <c r="P212" s="82" t="s">
        <v>221</v>
      </c>
      <c r="U212" s="38">
        <f t="shared" si="32"/>
        <v>0</v>
      </c>
    </row>
    <row r="213" spans="1:21" hidden="1" x14ac:dyDescent="0.25">
      <c r="A213" s="22" t="s">
        <v>249</v>
      </c>
      <c r="B213" s="36"/>
      <c r="C213" s="38">
        <f t="shared" si="69"/>
        <v>0</v>
      </c>
      <c r="D213" s="38"/>
      <c r="E213" s="38">
        <f t="shared" si="70"/>
        <v>0</v>
      </c>
      <c r="F213" s="53">
        <v>0</v>
      </c>
      <c r="G213" s="53">
        <v>0</v>
      </c>
      <c r="H213" s="98">
        <v>0</v>
      </c>
      <c r="I213" s="53">
        <v>0</v>
      </c>
      <c r="J213" s="53">
        <v>0</v>
      </c>
      <c r="K213" s="98">
        <v>0</v>
      </c>
      <c r="L213" s="98">
        <v>0</v>
      </c>
      <c r="O213" s="81" t="s">
        <v>37</v>
      </c>
      <c r="P213" s="82" t="s">
        <v>38</v>
      </c>
      <c r="U213" s="38">
        <f t="shared" si="32"/>
        <v>0</v>
      </c>
    </row>
    <row r="214" spans="1:21" ht="15.75" thickBot="1" x14ac:dyDescent="0.3">
      <c r="B214" s="64"/>
      <c r="C214" s="125" t="s">
        <v>216</v>
      </c>
      <c r="D214" s="125"/>
      <c r="E214" s="125"/>
      <c r="F214" s="54">
        <f>F213+F212+F211+F209+F208</f>
        <v>3511</v>
      </c>
      <c r="G214" s="54">
        <f t="shared" ref="G214:L214" si="71">G213+G212+G211+G209+G208</f>
        <v>36510.69</v>
      </c>
      <c r="H214" s="55">
        <f t="shared" si="71"/>
        <v>2412.0700000000002</v>
      </c>
      <c r="I214" s="54">
        <f t="shared" si="71"/>
        <v>3850</v>
      </c>
      <c r="J214" s="54">
        <f>J213+J212+J211+J209+J208</f>
        <v>39442.9</v>
      </c>
      <c r="K214" s="55">
        <f t="shared" si="71"/>
        <v>6950.07</v>
      </c>
      <c r="L214" s="55">
        <f t="shared" si="71"/>
        <v>3850</v>
      </c>
      <c r="N214" s="2">
        <v>1</v>
      </c>
      <c r="U214" s="38">
        <f t="shared" si="32"/>
        <v>1</v>
      </c>
    </row>
    <row r="215" spans="1:21" s="4" customFormat="1" ht="15.75" hidden="1" thickTop="1" x14ac:dyDescent="0.25">
      <c r="A215" s="10"/>
      <c r="B215" s="113" t="s">
        <v>244</v>
      </c>
      <c r="C215" s="113"/>
      <c r="D215" s="113"/>
      <c r="E215" s="113"/>
      <c r="F215" s="53"/>
      <c r="G215" s="53"/>
      <c r="H215" s="53"/>
      <c r="I215" s="53"/>
      <c r="J215" s="53"/>
      <c r="K215" s="53"/>
      <c r="L215" s="53"/>
      <c r="M215" s="2"/>
      <c r="N215" s="2">
        <v>1</v>
      </c>
      <c r="O215" s="83"/>
      <c r="P215" s="83"/>
      <c r="U215" s="38">
        <f t="shared" si="32"/>
        <v>0</v>
      </c>
    </row>
    <row r="216" spans="1:21" ht="15.75" outlineLevel="1" thickTop="1" x14ac:dyDescent="0.25">
      <c r="A216" s="3" t="s">
        <v>995</v>
      </c>
      <c r="B216" s="103"/>
      <c r="C216" s="103"/>
      <c r="D216" s="4" t="s">
        <v>1129</v>
      </c>
      <c r="E216" s="2" t="s">
        <v>1142</v>
      </c>
      <c r="F216" s="51">
        <v>0</v>
      </c>
      <c r="G216" s="51">
        <v>212.84</v>
      </c>
      <c r="H216" s="52">
        <v>-1751.68</v>
      </c>
      <c r="I216" s="51">
        <v>0</v>
      </c>
      <c r="J216" s="51">
        <v>1070.6400000000001</v>
      </c>
      <c r="K216" s="52">
        <v>-1751.68</v>
      </c>
      <c r="L216" s="52">
        <v>0</v>
      </c>
      <c r="U216" s="2">
        <f t="shared" ref="U216:U219" si="72">+IF(OR(F216&lt;&gt;0,G216&lt;&gt;0,H216&lt;&gt;0,I216&lt;&gt;0,J216&lt;&gt;0,K216&lt;&gt;0,L216&lt;&gt;0),1,)</f>
        <v>1</v>
      </c>
    </row>
    <row r="217" spans="1:21" outlineLevel="1" x14ac:dyDescent="0.25">
      <c r="A217" s="3" t="s">
        <v>996</v>
      </c>
      <c r="B217" s="103"/>
      <c r="C217" s="103"/>
      <c r="D217" s="4" t="s">
        <v>1130</v>
      </c>
      <c r="E217" s="2" t="s">
        <v>1143</v>
      </c>
      <c r="F217" s="51">
        <v>111</v>
      </c>
      <c r="G217" s="51">
        <v>81.180000000000007</v>
      </c>
      <c r="H217" s="52">
        <v>-317.37</v>
      </c>
      <c r="I217" s="51">
        <v>450</v>
      </c>
      <c r="J217" s="51">
        <v>349.63</v>
      </c>
      <c r="K217" s="52">
        <v>-317.37</v>
      </c>
      <c r="L217" s="52">
        <v>450</v>
      </c>
      <c r="U217" s="2">
        <f t="shared" si="72"/>
        <v>1</v>
      </c>
    </row>
    <row r="218" spans="1:21" outlineLevel="1" x14ac:dyDescent="0.25">
      <c r="A218" s="3" t="s">
        <v>987</v>
      </c>
      <c r="B218" s="103"/>
      <c r="C218" s="103"/>
      <c r="D218" s="4" t="s">
        <v>1121</v>
      </c>
      <c r="E218" s="2" t="s">
        <v>1144</v>
      </c>
      <c r="F218" s="51">
        <v>0</v>
      </c>
      <c r="G218" s="51">
        <v>0</v>
      </c>
      <c r="H218" s="52">
        <v>9.68</v>
      </c>
      <c r="I218" s="51">
        <v>0</v>
      </c>
      <c r="J218" s="51">
        <v>0</v>
      </c>
      <c r="K218" s="52">
        <v>9.68</v>
      </c>
      <c r="L218" s="52">
        <v>0</v>
      </c>
      <c r="U218" s="2">
        <f t="shared" si="72"/>
        <v>1</v>
      </c>
    </row>
    <row r="219" spans="1:21" outlineLevel="1" x14ac:dyDescent="0.25">
      <c r="A219" s="3" t="s">
        <v>988</v>
      </c>
      <c r="B219" s="103"/>
      <c r="C219" s="103"/>
      <c r="D219" s="4" t="s">
        <v>1122</v>
      </c>
      <c r="E219" s="2" t="s">
        <v>1145</v>
      </c>
      <c r="F219" s="51">
        <v>0</v>
      </c>
      <c r="G219" s="51">
        <v>0</v>
      </c>
      <c r="H219" s="52">
        <v>318.60000000000002</v>
      </c>
      <c r="I219" s="51">
        <v>0</v>
      </c>
      <c r="J219" s="51">
        <v>0</v>
      </c>
      <c r="K219" s="52">
        <v>318.60000000000002</v>
      </c>
      <c r="L219" s="52">
        <v>0</v>
      </c>
      <c r="U219" s="2">
        <f t="shared" si="72"/>
        <v>1</v>
      </c>
    </row>
    <row r="220" spans="1:21" x14ac:dyDescent="0.25">
      <c r="A220" s="22" t="s">
        <v>250</v>
      </c>
      <c r="B220" s="36"/>
      <c r="C220" s="38" t="str">
        <f t="shared" ref="C220:C227" si="73">+IF(OR(F220&lt;&gt;0,G220&lt;&gt;0,H220&lt;&gt;0,I220&lt;&gt;0,J220&lt;&gt;0,K220&lt;&gt;0,L220&lt;&gt;0),O220,)</f>
        <v>6601</v>
      </c>
      <c r="D220" s="38"/>
      <c r="E220" s="38" t="str">
        <f t="shared" ref="E220:E227" si="74">+IF(OR(F220&lt;&gt;0,G220&lt;&gt;0,H220&lt;&gt;0,I220&lt;&gt;0,J220&lt;&gt;0,K220&lt;&gt;0,L220&lt;&gt;0),P220,)</f>
        <v>Gain/Loss on Investments</v>
      </c>
      <c r="F220" s="53">
        <v>111</v>
      </c>
      <c r="G220" s="53">
        <v>294.02</v>
      </c>
      <c r="H220" s="98">
        <v>-1740.7700000000004</v>
      </c>
      <c r="I220" s="53">
        <v>450</v>
      </c>
      <c r="J220" s="53">
        <v>1420.27</v>
      </c>
      <c r="K220" s="98">
        <v>-1740.7700000000004</v>
      </c>
      <c r="L220" s="98">
        <v>450</v>
      </c>
      <c r="O220" s="81" t="s">
        <v>222</v>
      </c>
      <c r="P220" s="82" t="s">
        <v>223</v>
      </c>
      <c r="U220" s="38">
        <f t="shared" si="32"/>
        <v>1</v>
      </c>
    </row>
    <row r="221" spans="1:21" hidden="1" x14ac:dyDescent="0.25">
      <c r="A221" s="22" t="s">
        <v>251</v>
      </c>
      <c r="B221" s="36"/>
      <c r="C221" s="38">
        <f t="shared" si="73"/>
        <v>0</v>
      </c>
      <c r="D221" s="38"/>
      <c r="E221" s="38">
        <f t="shared" si="74"/>
        <v>0</v>
      </c>
      <c r="F221" s="53">
        <v>0</v>
      </c>
      <c r="G221" s="53">
        <v>0</v>
      </c>
      <c r="H221" s="98">
        <v>0</v>
      </c>
      <c r="I221" s="53">
        <v>0</v>
      </c>
      <c r="J221" s="53">
        <v>0</v>
      </c>
      <c r="K221" s="98">
        <v>0</v>
      </c>
      <c r="L221" s="98">
        <v>0</v>
      </c>
      <c r="O221" s="81" t="s">
        <v>224</v>
      </c>
      <c r="P221" s="82" t="s">
        <v>225</v>
      </c>
      <c r="U221" s="38">
        <f t="shared" si="32"/>
        <v>0</v>
      </c>
    </row>
    <row r="222" spans="1:21" outlineLevel="1" x14ac:dyDescent="0.25">
      <c r="A222" s="3" t="s">
        <v>995</v>
      </c>
      <c r="B222" s="103"/>
      <c r="C222" s="103"/>
      <c r="D222" s="4" t="s">
        <v>1129</v>
      </c>
      <c r="E222" s="2" t="s">
        <v>1142</v>
      </c>
      <c r="F222" s="51">
        <v>0</v>
      </c>
      <c r="G222" s="51">
        <v>-350.19</v>
      </c>
      <c r="H222" s="52">
        <v>-15788.29</v>
      </c>
      <c r="I222" s="51">
        <v>0</v>
      </c>
      <c r="J222" s="51">
        <v>6326.82</v>
      </c>
      <c r="K222" s="52">
        <v>-4905.7700000000004</v>
      </c>
      <c r="L222" s="52">
        <v>0</v>
      </c>
      <c r="U222" s="2">
        <f t="shared" ref="U222:U225" si="75">+IF(OR(F222&lt;&gt;0,G222&lt;&gt;0,H222&lt;&gt;0,I222&lt;&gt;0,J222&lt;&gt;0,K222&lt;&gt;0,L222&lt;&gt;0),1,)</f>
        <v>1</v>
      </c>
    </row>
    <row r="223" spans="1:21" outlineLevel="1" x14ac:dyDescent="0.25">
      <c r="A223" s="3" t="s">
        <v>996</v>
      </c>
      <c r="B223" s="103"/>
      <c r="C223" s="103"/>
      <c r="D223" s="4" t="s">
        <v>1130</v>
      </c>
      <c r="E223" s="2" t="s">
        <v>1143</v>
      </c>
      <c r="F223" s="51">
        <v>0</v>
      </c>
      <c r="G223" s="51">
        <v>-133.58000000000001</v>
      </c>
      <c r="H223" s="52">
        <v>17357.93</v>
      </c>
      <c r="I223" s="51">
        <v>0</v>
      </c>
      <c r="J223" s="51">
        <v>1580.88</v>
      </c>
      <c r="K223" s="52">
        <v>-629.27</v>
      </c>
      <c r="L223" s="52">
        <v>0</v>
      </c>
      <c r="U223" s="2">
        <f t="shared" si="75"/>
        <v>1</v>
      </c>
    </row>
    <row r="224" spans="1:21" outlineLevel="1" x14ac:dyDescent="0.25">
      <c r="A224" s="3" t="s">
        <v>987</v>
      </c>
      <c r="B224" s="103"/>
      <c r="C224" s="103"/>
      <c r="D224" s="4" t="s">
        <v>1121</v>
      </c>
      <c r="E224" s="2" t="s">
        <v>1144</v>
      </c>
      <c r="F224" s="51">
        <v>0</v>
      </c>
      <c r="G224" s="51">
        <v>0</v>
      </c>
      <c r="H224" s="52">
        <v>77.2</v>
      </c>
      <c r="I224" s="51">
        <v>0</v>
      </c>
      <c r="J224" s="51">
        <v>0</v>
      </c>
      <c r="K224" s="52">
        <v>-185.69</v>
      </c>
      <c r="L224" s="52">
        <v>0</v>
      </c>
      <c r="U224" s="2">
        <f t="shared" si="75"/>
        <v>1</v>
      </c>
    </row>
    <row r="225" spans="1:21" outlineLevel="1" x14ac:dyDescent="0.25">
      <c r="A225" s="3" t="s">
        <v>988</v>
      </c>
      <c r="B225" s="103"/>
      <c r="C225" s="103"/>
      <c r="D225" s="4" t="s">
        <v>1122</v>
      </c>
      <c r="E225" s="2" t="s">
        <v>1145</v>
      </c>
      <c r="F225" s="51">
        <v>0</v>
      </c>
      <c r="G225" s="51">
        <v>0</v>
      </c>
      <c r="H225" s="52">
        <v>1967.84</v>
      </c>
      <c r="I225" s="51">
        <v>0</v>
      </c>
      <c r="J225" s="51">
        <v>0</v>
      </c>
      <c r="K225" s="52">
        <v>-6234.16</v>
      </c>
      <c r="L225" s="52">
        <v>0</v>
      </c>
      <c r="U225" s="2">
        <f t="shared" si="75"/>
        <v>1</v>
      </c>
    </row>
    <row r="226" spans="1:21" x14ac:dyDescent="0.25">
      <c r="A226" s="22" t="s">
        <v>252</v>
      </c>
      <c r="B226" s="36"/>
      <c r="C226" s="38" t="str">
        <f t="shared" si="73"/>
        <v>6651</v>
      </c>
      <c r="D226" s="38"/>
      <c r="E226" s="38" t="str">
        <f t="shared" si="74"/>
        <v>Unrealized Gains</v>
      </c>
      <c r="F226" s="53">
        <v>0</v>
      </c>
      <c r="G226" s="53">
        <v>-483.77</v>
      </c>
      <c r="H226" s="98">
        <v>3614.6799999999994</v>
      </c>
      <c r="I226" s="53">
        <v>0</v>
      </c>
      <c r="J226" s="53">
        <v>7907.7</v>
      </c>
      <c r="K226" s="98">
        <v>-11954.89</v>
      </c>
      <c r="L226" s="98">
        <v>0</v>
      </c>
      <c r="O226" s="81" t="s">
        <v>226</v>
      </c>
      <c r="P226" s="82" t="s">
        <v>227</v>
      </c>
      <c r="U226" s="38">
        <f t="shared" si="32"/>
        <v>1</v>
      </c>
    </row>
    <row r="227" spans="1:21" hidden="1" x14ac:dyDescent="0.25">
      <c r="A227" s="22" t="s">
        <v>253</v>
      </c>
      <c r="B227" s="36"/>
      <c r="C227" s="38">
        <f t="shared" si="73"/>
        <v>0</v>
      </c>
      <c r="D227" s="38"/>
      <c r="E227" s="38">
        <f t="shared" si="74"/>
        <v>0</v>
      </c>
      <c r="F227" s="53">
        <v>0</v>
      </c>
      <c r="G227" s="53">
        <v>0</v>
      </c>
      <c r="H227" s="98">
        <v>0</v>
      </c>
      <c r="I227" s="53">
        <v>0</v>
      </c>
      <c r="J227" s="53">
        <v>0</v>
      </c>
      <c r="K227" s="98">
        <v>0</v>
      </c>
      <c r="L227" s="98">
        <v>0</v>
      </c>
      <c r="O227" s="81" t="s">
        <v>39</v>
      </c>
      <c r="P227" s="82" t="s">
        <v>40</v>
      </c>
      <c r="U227" s="38">
        <f t="shared" si="32"/>
        <v>0</v>
      </c>
    </row>
    <row r="228" spans="1:21" ht="15.75" thickBot="1" x14ac:dyDescent="0.3">
      <c r="B228" s="64"/>
      <c r="C228" s="125" t="s">
        <v>244</v>
      </c>
      <c r="D228" s="125"/>
      <c r="E228" s="125"/>
      <c r="F228" s="54">
        <f>F220+F221+F226+F227</f>
        <v>111</v>
      </c>
      <c r="G228" s="54">
        <f t="shared" ref="G228:L228" si="76">G220+G221+G226+G227</f>
        <v>-189.75</v>
      </c>
      <c r="H228" s="55">
        <f t="shared" si="76"/>
        <v>1873.9099999999989</v>
      </c>
      <c r="I228" s="54">
        <f t="shared" si="76"/>
        <v>450</v>
      </c>
      <c r="J228" s="54">
        <f>J220+J221+J226+J227</f>
        <v>9327.9699999999993</v>
      </c>
      <c r="K228" s="55">
        <f t="shared" si="76"/>
        <v>-13695.66</v>
      </c>
      <c r="L228" s="55">
        <f t="shared" si="76"/>
        <v>450</v>
      </c>
      <c r="N228" s="2">
        <v>1</v>
      </c>
      <c r="U228" s="38">
        <f t="shared" si="32"/>
        <v>1</v>
      </c>
    </row>
    <row r="229" spans="1:21" ht="15.75" hidden="1" thickTop="1" x14ac:dyDescent="0.25">
      <c r="B229" s="113" t="s">
        <v>254</v>
      </c>
      <c r="C229" s="113"/>
      <c r="D229" s="113"/>
      <c r="E229" s="113"/>
      <c r="F229" s="58"/>
      <c r="G229" s="58"/>
      <c r="H229" s="58"/>
      <c r="I229" s="58"/>
      <c r="J229" s="58"/>
      <c r="K229" s="58"/>
      <c r="L229" s="58"/>
      <c r="N229" s="2">
        <v>1</v>
      </c>
      <c r="U229" s="38">
        <f t="shared" si="32"/>
        <v>0</v>
      </c>
    </row>
    <row r="230" spans="1:21" ht="15.75" outlineLevel="1" thickTop="1" x14ac:dyDescent="0.25">
      <c r="A230" s="3" t="s">
        <v>1007</v>
      </c>
      <c r="B230" s="103"/>
      <c r="C230" s="103"/>
      <c r="D230" s="4" t="s">
        <v>1146</v>
      </c>
      <c r="E230" s="2" t="s">
        <v>1147</v>
      </c>
      <c r="F230" s="51">
        <v>0</v>
      </c>
      <c r="G230" s="51">
        <v>0</v>
      </c>
      <c r="H230" s="52">
        <v>0</v>
      </c>
      <c r="I230" s="51">
        <v>9000</v>
      </c>
      <c r="J230" s="51">
        <v>11370</v>
      </c>
      <c r="K230" s="52">
        <v>9000</v>
      </c>
      <c r="L230" s="52">
        <v>9000</v>
      </c>
      <c r="U230" s="2">
        <f t="shared" ref="U230:U244" si="77">+IF(OR(F230&lt;&gt;0,G230&lt;&gt;0,H230&lt;&gt;0,I230&lt;&gt;0,J230&lt;&gt;0,K230&lt;&gt;0,L230&lt;&gt;0),1,)</f>
        <v>1</v>
      </c>
    </row>
    <row r="231" spans="1:21" outlineLevel="1" x14ac:dyDescent="0.25">
      <c r="A231" s="3" t="s">
        <v>974</v>
      </c>
      <c r="B231" s="103"/>
      <c r="C231" s="103"/>
      <c r="D231" s="4" t="s">
        <v>1108</v>
      </c>
      <c r="E231" s="2" t="s">
        <v>1148</v>
      </c>
      <c r="F231" s="51">
        <v>0</v>
      </c>
      <c r="G231" s="51">
        <v>914.9</v>
      </c>
      <c r="H231" s="52">
        <v>0</v>
      </c>
      <c r="I231" s="51">
        <v>750000</v>
      </c>
      <c r="J231" s="51">
        <v>595284.80000000005</v>
      </c>
      <c r="K231" s="52">
        <v>726022.08</v>
      </c>
      <c r="L231" s="52">
        <v>750000</v>
      </c>
      <c r="U231" s="2">
        <f t="shared" si="77"/>
        <v>1</v>
      </c>
    </row>
    <row r="232" spans="1:21" outlineLevel="1" x14ac:dyDescent="0.25">
      <c r="A232" s="3" t="s">
        <v>1008</v>
      </c>
      <c r="B232" s="103"/>
      <c r="C232" s="103"/>
      <c r="D232" s="4" t="s">
        <v>1149</v>
      </c>
      <c r="E232" s="2" t="s">
        <v>1150</v>
      </c>
      <c r="F232" s="51">
        <v>53000</v>
      </c>
      <c r="G232" s="51">
        <v>33984</v>
      </c>
      <c r="H232" s="52">
        <v>4460</v>
      </c>
      <c r="I232" s="51">
        <v>53000</v>
      </c>
      <c r="J232" s="51">
        <v>33984</v>
      </c>
      <c r="K232" s="52">
        <v>52616</v>
      </c>
      <c r="L232" s="52">
        <v>53000</v>
      </c>
      <c r="U232" s="2">
        <f t="shared" si="77"/>
        <v>1</v>
      </c>
    </row>
    <row r="233" spans="1:21" outlineLevel="1" x14ac:dyDescent="0.25">
      <c r="A233" s="3" t="s">
        <v>1009</v>
      </c>
      <c r="B233" s="103"/>
      <c r="C233" s="103"/>
      <c r="D233" s="4" t="s">
        <v>1151</v>
      </c>
      <c r="E233" s="2" t="s">
        <v>1152</v>
      </c>
      <c r="F233" s="51">
        <v>0</v>
      </c>
      <c r="G233" s="51">
        <v>0</v>
      </c>
      <c r="H233" s="52">
        <v>0</v>
      </c>
      <c r="I233" s="51">
        <v>29000</v>
      </c>
      <c r="J233" s="51">
        <v>29255</v>
      </c>
      <c r="K233" s="52">
        <v>0</v>
      </c>
      <c r="L233" s="52">
        <v>29000</v>
      </c>
      <c r="U233" s="2">
        <f t="shared" si="77"/>
        <v>1</v>
      </c>
    </row>
    <row r="234" spans="1:21" outlineLevel="1" x14ac:dyDescent="0.25">
      <c r="A234" s="3" t="s">
        <v>975</v>
      </c>
      <c r="B234" s="103"/>
      <c r="C234" s="103"/>
      <c r="D234" s="4" t="s">
        <v>1109</v>
      </c>
      <c r="E234" s="2" t="s">
        <v>1153</v>
      </c>
      <c r="F234" s="51">
        <v>0</v>
      </c>
      <c r="G234" s="51">
        <v>1437.5</v>
      </c>
      <c r="H234" s="52">
        <v>0</v>
      </c>
      <c r="I234" s="51">
        <v>1220000</v>
      </c>
      <c r="J234" s="51">
        <v>1301504.95</v>
      </c>
      <c r="K234" s="52">
        <v>1155840</v>
      </c>
      <c r="L234" s="52">
        <v>1220000</v>
      </c>
      <c r="U234" s="2">
        <f t="shared" si="77"/>
        <v>1</v>
      </c>
    </row>
    <row r="235" spans="1:21" outlineLevel="1" x14ac:dyDescent="0.25">
      <c r="A235" s="3" t="s">
        <v>1010</v>
      </c>
      <c r="B235" s="103"/>
      <c r="C235" s="103"/>
      <c r="D235" s="4" t="s">
        <v>1154</v>
      </c>
      <c r="E235" s="2" t="s">
        <v>1155</v>
      </c>
      <c r="F235" s="51">
        <v>0</v>
      </c>
      <c r="G235" s="51">
        <v>-210</v>
      </c>
      <c r="H235" s="52">
        <v>0</v>
      </c>
      <c r="I235" s="51">
        <v>45000</v>
      </c>
      <c r="J235" s="51">
        <v>35817</v>
      </c>
      <c r="K235" s="52">
        <v>50253.599999999999</v>
      </c>
      <c r="L235" s="52">
        <v>45000</v>
      </c>
      <c r="U235" s="2">
        <f t="shared" si="77"/>
        <v>1</v>
      </c>
    </row>
    <row r="236" spans="1:21" outlineLevel="1" x14ac:dyDescent="0.25">
      <c r="A236" s="3" t="s">
        <v>1011</v>
      </c>
      <c r="B236" s="103"/>
      <c r="C236" s="103"/>
      <c r="D236" s="4" t="s">
        <v>1156</v>
      </c>
      <c r="E236" s="2" t="s">
        <v>1157</v>
      </c>
      <c r="F236" s="51">
        <v>0</v>
      </c>
      <c r="G236" s="51">
        <v>350</v>
      </c>
      <c r="H236" s="52">
        <v>0</v>
      </c>
      <c r="I236" s="51">
        <v>92000</v>
      </c>
      <c r="J236" s="51">
        <v>60335</v>
      </c>
      <c r="K236" s="52">
        <v>79928</v>
      </c>
      <c r="L236" s="52">
        <v>92000</v>
      </c>
      <c r="U236" s="2">
        <f t="shared" si="77"/>
        <v>1</v>
      </c>
    </row>
    <row r="237" spans="1:21" outlineLevel="1" x14ac:dyDescent="0.25">
      <c r="A237" s="3" t="s">
        <v>1012</v>
      </c>
      <c r="B237" s="103"/>
      <c r="C237" s="103"/>
      <c r="D237" s="4" t="s">
        <v>1158</v>
      </c>
      <c r="E237" s="2" t="s">
        <v>1159</v>
      </c>
      <c r="F237" s="51">
        <v>0</v>
      </c>
      <c r="G237" s="51">
        <v>0</v>
      </c>
      <c r="H237" s="52">
        <v>0</v>
      </c>
      <c r="I237" s="51">
        <v>23000</v>
      </c>
      <c r="J237" s="51">
        <v>26643</v>
      </c>
      <c r="K237" s="52">
        <v>24230</v>
      </c>
      <c r="L237" s="52">
        <v>23000</v>
      </c>
      <c r="U237" s="2">
        <f t="shared" si="77"/>
        <v>1</v>
      </c>
    </row>
    <row r="238" spans="1:21" outlineLevel="1" x14ac:dyDescent="0.25">
      <c r="A238" s="3" t="s">
        <v>1013</v>
      </c>
      <c r="B238" s="103"/>
      <c r="C238" s="103"/>
      <c r="D238" s="4" t="s">
        <v>1160</v>
      </c>
      <c r="E238" s="2" t="s">
        <v>1161</v>
      </c>
      <c r="F238" s="51">
        <v>0</v>
      </c>
      <c r="G238" s="51">
        <v>-498</v>
      </c>
      <c r="H238" s="52">
        <v>0</v>
      </c>
      <c r="I238" s="51">
        <v>23000</v>
      </c>
      <c r="J238" s="51">
        <v>19048.400000000001</v>
      </c>
      <c r="K238" s="52">
        <v>20478</v>
      </c>
      <c r="L238" s="52">
        <v>23000</v>
      </c>
      <c r="U238" s="2">
        <f t="shared" si="77"/>
        <v>1</v>
      </c>
    </row>
    <row r="239" spans="1:21" outlineLevel="1" x14ac:dyDescent="0.25">
      <c r="A239" s="3" t="s">
        <v>1014</v>
      </c>
      <c r="B239" s="103"/>
      <c r="C239" s="103"/>
      <c r="D239" s="4" t="s">
        <v>1162</v>
      </c>
      <c r="E239" s="2" t="s">
        <v>1163</v>
      </c>
      <c r="F239" s="51">
        <v>0</v>
      </c>
      <c r="G239" s="51">
        <v>0</v>
      </c>
      <c r="H239" s="52">
        <v>0</v>
      </c>
      <c r="I239" s="51">
        <v>20000</v>
      </c>
      <c r="J239" s="51">
        <v>12189</v>
      </c>
      <c r="K239" s="52">
        <v>19091.09</v>
      </c>
      <c r="L239" s="52">
        <v>20000</v>
      </c>
      <c r="U239" s="2">
        <f t="shared" si="77"/>
        <v>1</v>
      </c>
    </row>
    <row r="240" spans="1:21" outlineLevel="1" x14ac:dyDescent="0.25">
      <c r="A240" s="3" t="s">
        <v>1015</v>
      </c>
      <c r="B240" s="103"/>
      <c r="C240" s="103"/>
      <c r="D240" s="4" t="s">
        <v>1164</v>
      </c>
      <c r="E240" s="2" t="s">
        <v>1165</v>
      </c>
      <c r="F240" s="51">
        <v>0</v>
      </c>
      <c r="G240" s="51">
        <v>0</v>
      </c>
      <c r="H240" s="52">
        <v>0</v>
      </c>
      <c r="I240" s="51">
        <v>12000</v>
      </c>
      <c r="J240" s="51">
        <v>18122.8</v>
      </c>
      <c r="K240" s="52">
        <v>11806</v>
      </c>
      <c r="L240" s="52">
        <v>12000</v>
      </c>
      <c r="U240" s="2">
        <f t="shared" si="77"/>
        <v>1</v>
      </c>
    </row>
    <row r="241" spans="1:21" outlineLevel="1" x14ac:dyDescent="0.25">
      <c r="A241" s="3" t="s">
        <v>1016</v>
      </c>
      <c r="B241" s="103"/>
      <c r="C241" s="103"/>
      <c r="D241" s="4" t="s">
        <v>1166</v>
      </c>
      <c r="E241" s="2" t="s">
        <v>1167</v>
      </c>
      <c r="F241" s="51">
        <v>0</v>
      </c>
      <c r="G241" s="51">
        <v>0</v>
      </c>
      <c r="H241" s="52">
        <v>0</v>
      </c>
      <c r="I241" s="51">
        <v>32400</v>
      </c>
      <c r="J241" s="51">
        <v>28281</v>
      </c>
      <c r="K241" s="52">
        <v>31025</v>
      </c>
      <c r="L241" s="52">
        <v>32400</v>
      </c>
      <c r="U241" s="2">
        <f t="shared" si="77"/>
        <v>1</v>
      </c>
    </row>
    <row r="242" spans="1:21" outlineLevel="1" x14ac:dyDescent="0.25">
      <c r="A242" s="3" t="s">
        <v>1017</v>
      </c>
      <c r="B242" s="103"/>
      <c r="C242" s="103"/>
      <c r="D242" s="4" t="s">
        <v>1168</v>
      </c>
      <c r="E242" s="2" t="s">
        <v>1169</v>
      </c>
      <c r="F242" s="51">
        <v>0</v>
      </c>
      <c r="G242" s="51">
        <v>0</v>
      </c>
      <c r="H242" s="52">
        <v>0</v>
      </c>
      <c r="I242" s="51">
        <v>30000</v>
      </c>
      <c r="J242" s="51">
        <v>37280</v>
      </c>
      <c r="K242" s="52">
        <v>21060</v>
      </c>
      <c r="L242" s="52">
        <v>30000</v>
      </c>
      <c r="U242" s="2">
        <f t="shared" si="77"/>
        <v>1</v>
      </c>
    </row>
    <row r="243" spans="1:21" outlineLevel="1" x14ac:dyDescent="0.25">
      <c r="A243" s="3" t="s">
        <v>1018</v>
      </c>
      <c r="B243" s="103"/>
      <c r="C243" s="103"/>
      <c r="D243" s="4" t="s">
        <v>1170</v>
      </c>
      <c r="E243" s="2" t="s">
        <v>1171</v>
      </c>
      <c r="F243" s="51">
        <v>0</v>
      </c>
      <c r="G243" s="51">
        <v>-22600</v>
      </c>
      <c r="H243" s="52">
        <v>0</v>
      </c>
      <c r="I243" s="51">
        <v>0</v>
      </c>
      <c r="J243" s="51">
        <v>-11300</v>
      </c>
      <c r="K243" s="52">
        <v>0</v>
      </c>
      <c r="L243" s="52">
        <v>0</v>
      </c>
      <c r="U243" s="2">
        <f t="shared" si="77"/>
        <v>1</v>
      </c>
    </row>
    <row r="244" spans="1:21" outlineLevel="1" x14ac:dyDescent="0.25">
      <c r="A244" s="3" t="s">
        <v>1019</v>
      </c>
      <c r="B244" s="103"/>
      <c r="C244" s="103"/>
      <c r="D244" s="4" t="s">
        <v>1172</v>
      </c>
      <c r="E244" s="2" t="s">
        <v>1173</v>
      </c>
      <c r="F244" s="51">
        <v>0</v>
      </c>
      <c r="G244" s="51">
        <v>-300</v>
      </c>
      <c r="H244" s="52">
        <v>0</v>
      </c>
      <c r="I244" s="51">
        <v>0</v>
      </c>
      <c r="J244" s="51">
        <v>-300</v>
      </c>
      <c r="K244" s="52">
        <v>0</v>
      </c>
      <c r="L244" s="52">
        <v>0</v>
      </c>
      <c r="U244" s="2">
        <f t="shared" si="77"/>
        <v>1</v>
      </c>
    </row>
    <row r="245" spans="1:21" x14ac:dyDescent="0.25">
      <c r="A245" s="22" t="s">
        <v>293</v>
      </c>
      <c r="B245" s="36"/>
      <c r="C245" s="38" t="str">
        <f t="shared" ref="C245:C324" si="78">+IF(OR(F245&lt;&gt;0,G245&lt;&gt;0,H245&lt;&gt;0,I245&lt;&gt;0,J245&lt;&gt;0,K245&lt;&gt;0,L245&lt;&gt;0),O245,)</f>
        <v>6701</v>
      </c>
      <c r="D245" s="38"/>
      <c r="E245" s="38" t="str">
        <f t="shared" ref="E245:E324" si="79">+IF(OR(F245&lt;&gt;0,G245&lt;&gt;0,H245&lt;&gt;0,I245&lt;&gt;0,J245&lt;&gt;0,K245&lt;&gt;0,L245&lt;&gt;0),P245,)</f>
        <v>Camp-Fees</v>
      </c>
      <c r="F245" s="53">
        <v>53000</v>
      </c>
      <c r="G245" s="53">
        <v>13078.400000000001</v>
      </c>
      <c r="H245" s="98">
        <v>4460</v>
      </c>
      <c r="I245" s="53">
        <v>2338400</v>
      </c>
      <c r="J245" s="53">
        <v>2197514.9499999997</v>
      </c>
      <c r="K245" s="98">
        <v>2201349.77</v>
      </c>
      <c r="L245" s="98">
        <v>2338400</v>
      </c>
      <c r="O245" s="81" t="s">
        <v>255</v>
      </c>
      <c r="P245" s="82" t="s">
        <v>256</v>
      </c>
      <c r="U245" s="38">
        <f t="shared" si="32"/>
        <v>1</v>
      </c>
    </row>
    <row r="246" spans="1:21" outlineLevel="1" x14ac:dyDescent="0.25">
      <c r="A246" s="3" t="s">
        <v>1020</v>
      </c>
      <c r="B246" s="103"/>
      <c r="C246" s="103"/>
      <c r="D246" s="4" t="s">
        <v>1174</v>
      </c>
      <c r="E246" s="2" t="s">
        <v>1175</v>
      </c>
      <c r="F246" s="51">
        <v>0</v>
      </c>
      <c r="G246" s="51">
        <v>0</v>
      </c>
      <c r="H246" s="52">
        <v>0</v>
      </c>
      <c r="I246" s="51">
        <v>16000</v>
      </c>
      <c r="J246" s="51">
        <v>14520</v>
      </c>
      <c r="K246" s="52">
        <v>20482.02</v>
      </c>
      <c r="L246" s="52">
        <v>16000</v>
      </c>
      <c r="U246" s="2">
        <f t="shared" ref="U246:U248" si="80">+IF(OR(F246&lt;&gt;0,G246&lt;&gt;0,H246&lt;&gt;0,I246&lt;&gt;0,J246&lt;&gt;0,K246&lt;&gt;0,L246&lt;&gt;0),1,)</f>
        <v>1</v>
      </c>
    </row>
    <row r="247" spans="1:21" outlineLevel="1" x14ac:dyDescent="0.25">
      <c r="A247" s="3" t="s">
        <v>1018</v>
      </c>
      <c r="B247" s="103"/>
      <c r="C247" s="103"/>
      <c r="D247" s="4" t="s">
        <v>1170</v>
      </c>
      <c r="E247" s="2" t="s">
        <v>1171</v>
      </c>
      <c r="F247" s="51">
        <v>0</v>
      </c>
      <c r="G247" s="51">
        <v>28830</v>
      </c>
      <c r="H247" s="52">
        <v>1337</v>
      </c>
      <c r="I247" s="51">
        <v>30000</v>
      </c>
      <c r="J247" s="51">
        <v>35873</v>
      </c>
      <c r="K247" s="52">
        <v>36918</v>
      </c>
      <c r="L247" s="52">
        <v>30000</v>
      </c>
      <c r="U247" s="2">
        <f t="shared" si="80"/>
        <v>1</v>
      </c>
    </row>
    <row r="248" spans="1:21" outlineLevel="1" x14ac:dyDescent="0.25">
      <c r="A248" s="3" t="s">
        <v>1019</v>
      </c>
      <c r="B248" s="103"/>
      <c r="C248" s="103"/>
      <c r="D248" s="4" t="s">
        <v>1172</v>
      </c>
      <c r="E248" s="2" t="s">
        <v>1173</v>
      </c>
      <c r="F248" s="51">
        <v>0</v>
      </c>
      <c r="G248" s="51">
        <v>450</v>
      </c>
      <c r="H248" s="52">
        <v>356</v>
      </c>
      <c r="I248" s="51">
        <v>6000</v>
      </c>
      <c r="J248" s="51">
        <v>6493.6</v>
      </c>
      <c r="K248" s="52">
        <v>6365</v>
      </c>
      <c r="L248" s="52">
        <v>6000</v>
      </c>
      <c r="U248" s="2">
        <f t="shared" si="80"/>
        <v>1</v>
      </c>
    </row>
    <row r="249" spans="1:21" x14ac:dyDescent="0.25">
      <c r="A249" s="22" t="s">
        <v>294</v>
      </c>
      <c r="B249" s="36"/>
      <c r="C249" s="38" t="str">
        <f t="shared" si="78"/>
        <v>6702</v>
      </c>
      <c r="D249" s="38"/>
      <c r="E249" s="38" t="str">
        <f t="shared" si="79"/>
        <v>Camp-Rental Revenues</v>
      </c>
      <c r="F249" s="53">
        <v>0</v>
      </c>
      <c r="G249" s="53">
        <v>29280</v>
      </c>
      <c r="H249" s="98">
        <v>1693</v>
      </c>
      <c r="I249" s="53">
        <v>52000</v>
      </c>
      <c r="J249" s="53">
        <v>56886.6</v>
      </c>
      <c r="K249" s="98">
        <v>63765.020000000004</v>
      </c>
      <c r="L249" s="98">
        <v>52000</v>
      </c>
      <c r="O249" s="81" t="s">
        <v>257</v>
      </c>
      <c r="P249" s="82" t="s">
        <v>258</v>
      </c>
      <c r="U249" s="38">
        <f t="shared" si="32"/>
        <v>1</v>
      </c>
    </row>
    <row r="250" spans="1:21" outlineLevel="1" x14ac:dyDescent="0.25">
      <c r="A250" s="3" t="s">
        <v>974</v>
      </c>
      <c r="B250" s="103"/>
      <c r="C250" s="103"/>
      <c r="D250" s="4" t="s">
        <v>1108</v>
      </c>
      <c r="E250" s="2" t="s">
        <v>1148</v>
      </c>
      <c r="F250" s="51">
        <v>0</v>
      </c>
      <c r="G250" s="51">
        <v>0</v>
      </c>
      <c r="H250" s="52">
        <v>0</v>
      </c>
      <c r="I250" s="51">
        <v>1600</v>
      </c>
      <c r="J250" s="51">
        <v>1749.66</v>
      </c>
      <c r="K250" s="52">
        <v>1674.5</v>
      </c>
      <c r="L250" s="52">
        <v>1600</v>
      </c>
      <c r="U250" s="2">
        <f t="shared" ref="U250:U255" si="81">+IF(OR(F250&lt;&gt;0,G250&lt;&gt;0,H250&lt;&gt;0,I250&lt;&gt;0,J250&lt;&gt;0,K250&lt;&gt;0,L250&lt;&gt;0),1,)</f>
        <v>1</v>
      </c>
    </row>
    <row r="251" spans="1:21" outlineLevel="1" x14ac:dyDescent="0.25">
      <c r="A251" s="3" t="s">
        <v>975</v>
      </c>
      <c r="B251" s="103"/>
      <c r="C251" s="103"/>
      <c r="D251" s="4" t="s">
        <v>1109</v>
      </c>
      <c r="E251" s="2" t="s">
        <v>1153</v>
      </c>
      <c r="F251" s="51">
        <v>0</v>
      </c>
      <c r="G251" s="51">
        <v>0</v>
      </c>
      <c r="H251" s="52">
        <v>0</v>
      </c>
      <c r="I251" s="51">
        <v>2000</v>
      </c>
      <c r="J251" s="51">
        <v>2120.35</v>
      </c>
      <c r="K251" s="52">
        <v>1961.43</v>
      </c>
      <c r="L251" s="52">
        <v>2000</v>
      </c>
      <c r="U251" s="2">
        <f t="shared" si="81"/>
        <v>1</v>
      </c>
    </row>
    <row r="252" spans="1:21" outlineLevel="1" x14ac:dyDescent="0.25">
      <c r="A252" s="3" t="s">
        <v>1010</v>
      </c>
      <c r="B252" s="103"/>
      <c r="C252" s="103"/>
      <c r="D252" s="4" t="s">
        <v>1154</v>
      </c>
      <c r="E252" s="2" t="s">
        <v>1155</v>
      </c>
      <c r="F252" s="51">
        <v>0</v>
      </c>
      <c r="G252" s="51">
        <v>0</v>
      </c>
      <c r="H252" s="52">
        <v>0</v>
      </c>
      <c r="I252" s="51">
        <v>0</v>
      </c>
      <c r="J252" s="51">
        <v>63.18</v>
      </c>
      <c r="K252" s="52">
        <v>184.9</v>
      </c>
      <c r="L252" s="52">
        <v>0</v>
      </c>
      <c r="U252" s="2">
        <f t="shared" si="81"/>
        <v>1</v>
      </c>
    </row>
    <row r="253" spans="1:21" outlineLevel="1" x14ac:dyDescent="0.25">
      <c r="A253" s="3" t="s">
        <v>1011</v>
      </c>
      <c r="B253" s="103"/>
      <c r="C253" s="103"/>
      <c r="D253" s="4" t="s">
        <v>1156</v>
      </c>
      <c r="E253" s="2" t="s">
        <v>1157</v>
      </c>
      <c r="F253" s="51">
        <v>0</v>
      </c>
      <c r="G253" s="51">
        <v>0</v>
      </c>
      <c r="H253" s="52">
        <v>0</v>
      </c>
      <c r="I253" s="51">
        <v>200</v>
      </c>
      <c r="J253" s="51">
        <v>9.24</v>
      </c>
      <c r="K253" s="52">
        <v>60.97</v>
      </c>
      <c r="L253" s="52">
        <v>200</v>
      </c>
      <c r="U253" s="2">
        <f t="shared" si="81"/>
        <v>1</v>
      </c>
    </row>
    <row r="254" spans="1:21" outlineLevel="1" x14ac:dyDescent="0.25">
      <c r="A254" s="3" t="s">
        <v>1013</v>
      </c>
      <c r="B254" s="103"/>
      <c r="C254" s="103"/>
      <c r="D254" s="4" t="s">
        <v>1160</v>
      </c>
      <c r="E254" s="2" t="s">
        <v>1161</v>
      </c>
      <c r="F254" s="51">
        <v>0</v>
      </c>
      <c r="G254" s="51">
        <v>0</v>
      </c>
      <c r="H254" s="52">
        <v>0</v>
      </c>
      <c r="I254" s="51">
        <v>0</v>
      </c>
      <c r="J254" s="51">
        <v>254.58</v>
      </c>
      <c r="K254" s="52">
        <v>81.77</v>
      </c>
      <c r="L254" s="52">
        <v>0</v>
      </c>
      <c r="U254" s="2">
        <f t="shared" si="81"/>
        <v>1</v>
      </c>
    </row>
    <row r="255" spans="1:21" outlineLevel="1" x14ac:dyDescent="0.25">
      <c r="A255" s="3" t="s">
        <v>1015</v>
      </c>
      <c r="B255" s="103"/>
      <c r="C255" s="103"/>
      <c r="D255" s="4" t="s">
        <v>1164</v>
      </c>
      <c r="E255" s="2" t="s">
        <v>1165</v>
      </c>
      <c r="F255" s="51">
        <v>0</v>
      </c>
      <c r="G255" s="51">
        <v>0</v>
      </c>
      <c r="H255" s="52">
        <v>0</v>
      </c>
      <c r="I255" s="51">
        <v>0</v>
      </c>
      <c r="J255" s="51">
        <v>81.290000000000006</v>
      </c>
      <c r="K255" s="52">
        <v>22.17</v>
      </c>
      <c r="L255" s="52">
        <v>0</v>
      </c>
      <c r="U255" s="2">
        <f t="shared" si="81"/>
        <v>1</v>
      </c>
    </row>
    <row r="256" spans="1:21" x14ac:dyDescent="0.25">
      <c r="A256" s="22" t="s">
        <v>295</v>
      </c>
      <c r="B256" s="36"/>
      <c r="C256" s="38" t="str">
        <f t="shared" si="78"/>
        <v>6703</v>
      </c>
      <c r="D256" s="38"/>
      <c r="E256" s="38" t="str">
        <f t="shared" si="79"/>
        <v>Camp-Sale of Meals</v>
      </c>
      <c r="F256" s="53">
        <v>0</v>
      </c>
      <c r="G256" s="53">
        <v>0</v>
      </c>
      <c r="H256" s="98">
        <v>0</v>
      </c>
      <c r="I256" s="53">
        <v>3800</v>
      </c>
      <c r="J256" s="53">
        <v>4278.3</v>
      </c>
      <c r="K256" s="98">
        <v>3985.7400000000002</v>
      </c>
      <c r="L256" s="98">
        <v>3800</v>
      </c>
      <c r="O256" s="81" t="s">
        <v>259</v>
      </c>
      <c r="P256" s="82" t="s">
        <v>260</v>
      </c>
      <c r="U256" s="38">
        <f t="shared" si="32"/>
        <v>1</v>
      </c>
    </row>
    <row r="257" spans="1:21" outlineLevel="1" x14ac:dyDescent="0.25">
      <c r="A257" s="3" t="s">
        <v>974</v>
      </c>
      <c r="B257" s="103"/>
      <c r="C257" s="103"/>
      <c r="D257" s="4" t="s">
        <v>1108</v>
      </c>
      <c r="E257" s="2" t="s">
        <v>1148</v>
      </c>
      <c r="F257" s="51">
        <v>0</v>
      </c>
      <c r="G257" s="51">
        <v>0</v>
      </c>
      <c r="H257" s="52">
        <v>110</v>
      </c>
      <c r="I257" s="51">
        <v>26400</v>
      </c>
      <c r="J257" s="51">
        <v>27453.45</v>
      </c>
      <c r="K257" s="52">
        <v>24603.5</v>
      </c>
      <c r="L257" s="52">
        <v>26400</v>
      </c>
      <c r="U257" s="2">
        <f t="shared" ref="U257:U264" si="82">+IF(OR(F257&lt;&gt;0,G257&lt;&gt;0,H257&lt;&gt;0,I257&lt;&gt;0,J257&lt;&gt;0,K257&lt;&gt;0,L257&lt;&gt;0),1,)</f>
        <v>1</v>
      </c>
    </row>
    <row r="258" spans="1:21" outlineLevel="1" x14ac:dyDescent="0.25">
      <c r="A258" s="3" t="s">
        <v>1008</v>
      </c>
      <c r="B258" s="103"/>
      <c r="C258" s="103"/>
      <c r="D258" s="4" t="s">
        <v>1149</v>
      </c>
      <c r="E258" s="2" t="s">
        <v>1150</v>
      </c>
      <c r="F258" s="51">
        <v>0</v>
      </c>
      <c r="G258" s="51">
        <v>120</v>
      </c>
      <c r="H258" s="52">
        <v>0</v>
      </c>
      <c r="I258" s="51">
        <v>0</v>
      </c>
      <c r="J258" s="51">
        <v>120</v>
      </c>
      <c r="K258" s="52">
        <v>0</v>
      </c>
      <c r="L258" s="52">
        <v>0</v>
      </c>
      <c r="U258" s="2">
        <f t="shared" si="82"/>
        <v>1</v>
      </c>
    </row>
    <row r="259" spans="1:21" outlineLevel="1" x14ac:dyDescent="0.25">
      <c r="A259" s="3" t="s">
        <v>975</v>
      </c>
      <c r="B259" s="103"/>
      <c r="C259" s="103"/>
      <c r="D259" s="4" t="s">
        <v>1109</v>
      </c>
      <c r="E259" s="2" t="s">
        <v>1153</v>
      </c>
      <c r="F259" s="51">
        <v>0</v>
      </c>
      <c r="G259" s="51">
        <v>0</v>
      </c>
      <c r="H259" s="52">
        <v>0</v>
      </c>
      <c r="I259" s="51">
        <v>70000</v>
      </c>
      <c r="J259" s="51">
        <v>73518</v>
      </c>
      <c r="K259" s="52">
        <v>72642.75</v>
      </c>
      <c r="L259" s="52">
        <v>70000</v>
      </c>
      <c r="U259" s="2">
        <f t="shared" si="82"/>
        <v>1</v>
      </c>
    </row>
    <row r="260" spans="1:21" outlineLevel="1" x14ac:dyDescent="0.25">
      <c r="A260" s="3" t="s">
        <v>1010</v>
      </c>
      <c r="B260" s="103"/>
      <c r="C260" s="103"/>
      <c r="D260" s="4" t="s">
        <v>1154</v>
      </c>
      <c r="E260" s="2" t="s">
        <v>1155</v>
      </c>
      <c r="F260" s="51">
        <v>0</v>
      </c>
      <c r="G260" s="51">
        <v>0</v>
      </c>
      <c r="H260" s="52">
        <v>0</v>
      </c>
      <c r="I260" s="51">
        <v>2000</v>
      </c>
      <c r="J260" s="51">
        <v>1414.5</v>
      </c>
      <c r="K260" s="52">
        <v>2773</v>
      </c>
      <c r="L260" s="52">
        <v>2000</v>
      </c>
      <c r="U260" s="2">
        <f t="shared" si="82"/>
        <v>1</v>
      </c>
    </row>
    <row r="261" spans="1:21" outlineLevel="1" x14ac:dyDescent="0.25">
      <c r="A261" s="3" t="s">
        <v>1013</v>
      </c>
      <c r="B261" s="103"/>
      <c r="C261" s="103"/>
      <c r="D261" s="4" t="s">
        <v>1160</v>
      </c>
      <c r="E261" s="2" t="s">
        <v>1161</v>
      </c>
      <c r="F261" s="51">
        <v>0</v>
      </c>
      <c r="G261" s="51">
        <v>0</v>
      </c>
      <c r="H261" s="52">
        <v>0</v>
      </c>
      <c r="I261" s="51">
        <v>1000</v>
      </c>
      <c r="J261" s="51">
        <v>952.5</v>
      </c>
      <c r="K261" s="52">
        <v>1183</v>
      </c>
      <c r="L261" s="52">
        <v>1000</v>
      </c>
      <c r="U261" s="2">
        <f t="shared" si="82"/>
        <v>1</v>
      </c>
    </row>
    <row r="262" spans="1:21" outlineLevel="1" x14ac:dyDescent="0.25">
      <c r="A262" s="3" t="s">
        <v>1015</v>
      </c>
      <c r="B262" s="103"/>
      <c r="C262" s="103"/>
      <c r="D262" s="4" t="s">
        <v>1164</v>
      </c>
      <c r="E262" s="2" t="s">
        <v>1165</v>
      </c>
      <c r="F262" s="51">
        <v>0</v>
      </c>
      <c r="G262" s="51">
        <v>0</v>
      </c>
      <c r="H262" s="52">
        <v>0</v>
      </c>
      <c r="I262" s="51">
        <v>0</v>
      </c>
      <c r="J262" s="51">
        <v>909</v>
      </c>
      <c r="K262" s="52">
        <v>230</v>
      </c>
      <c r="L262" s="52">
        <v>0</v>
      </c>
      <c r="U262" s="2">
        <f t="shared" si="82"/>
        <v>1</v>
      </c>
    </row>
    <row r="263" spans="1:21" outlineLevel="1" x14ac:dyDescent="0.25">
      <c r="A263" s="3" t="s">
        <v>1016</v>
      </c>
      <c r="B263" s="103"/>
      <c r="C263" s="103"/>
      <c r="D263" s="4" t="s">
        <v>1166</v>
      </c>
      <c r="E263" s="2" t="s">
        <v>1167</v>
      </c>
      <c r="F263" s="51">
        <v>0</v>
      </c>
      <c r="G263" s="51">
        <v>0</v>
      </c>
      <c r="H263" s="52">
        <v>0</v>
      </c>
      <c r="I263" s="51">
        <v>0</v>
      </c>
      <c r="J263" s="51">
        <v>53</v>
      </c>
      <c r="K263" s="52">
        <v>234</v>
      </c>
      <c r="L263" s="52">
        <v>0</v>
      </c>
      <c r="U263" s="2">
        <f t="shared" si="82"/>
        <v>1</v>
      </c>
    </row>
    <row r="264" spans="1:21" outlineLevel="1" x14ac:dyDescent="0.25">
      <c r="A264" s="3" t="s">
        <v>1018</v>
      </c>
      <c r="B264" s="103"/>
      <c r="C264" s="103"/>
      <c r="D264" s="4" t="s">
        <v>1170</v>
      </c>
      <c r="E264" s="2" t="s">
        <v>1171</v>
      </c>
      <c r="F264" s="51">
        <v>0</v>
      </c>
      <c r="G264" s="51">
        <v>120.5</v>
      </c>
      <c r="H264" s="52">
        <v>0</v>
      </c>
      <c r="I264" s="51">
        <v>500</v>
      </c>
      <c r="J264" s="51">
        <v>698</v>
      </c>
      <c r="K264" s="52">
        <v>213.53</v>
      </c>
      <c r="L264" s="52">
        <v>500</v>
      </c>
      <c r="U264" s="2">
        <f t="shared" si="82"/>
        <v>1</v>
      </c>
    </row>
    <row r="265" spans="1:21" x14ac:dyDescent="0.25">
      <c r="A265" s="22" t="s">
        <v>296</v>
      </c>
      <c r="B265" s="36"/>
      <c r="C265" s="38" t="str">
        <f t="shared" si="78"/>
        <v>6704</v>
      </c>
      <c r="D265" s="38"/>
      <c r="E265" s="38" t="str">
        <f t="shared" si="79"/>
        <v>Camp-Program Fees</v>
      </c>
      <c r="F265" s="53">
        <v>0</v>
      </c>
      <c r="G265" s="53">
        <v>240.5</v>
      </c>
      <c r="H265" s="98">
        <v>110</v>
      </c>
      <c r="I265" s="53">
        <v>99900</v>
      </c>
      <c r="J265" s="53">
        <v>105118.45</v>
      </c>
      <c r="K265" s="98">
        <v>101879.78</v>
      </c>
      <c r="L265" s="98">
        <v>99900</v>
      </c>
      <c r="O265" s="81" t="s">
        <v>261</v>
      </c>
      <c r="P265" s="82" t="s">
        <v>262</v>
      </c>
      <c r="U265" s="38">
        <f t="shared" si="32"/>
        <v>1</v>
      </c>
    </row>
    <row r="266" spans="1:21" hidden="1" x14ac:dyDescent="0.25">
      <c r="A266" s="22" t="s">
        <v>297</v>
      </c>
      <c r="B266" s="36"/>
      <c r="C266" s="38">
        <f t="shared" si="78"/>
        <v>0</v>
      </c>
      <c r="D266" s="38"/>
      <c r="E266" s="38">
        <f t="shared" si="79"/>
        <v>0</v>
      </c>
      <c r="F266" s="53">
        <v>0</v>
      </c>
      <c r="G266" s="53">
        <v>0</v>
      </c>
      <c r="H266" s="98">
        <v>0</v>
      </c>
      <c r="I266" s="53">
        <v>0</v>
      </c>
      <c r="J266" s="53">
        <v>0</v>
      </c>
      <c r="K266" s="98">
        <v>0</v>
      </c>
      <c r="L266" s="98">
        <v>0</v>
      </c>
      <c r="O266" s="81" t="s">
        <v>263</v>
      </c>
      <c r="P266" s="82" t="s">
        <v>264</v>
      </c>
      <c r="U266" s="38">
        <f t="shared" si="32"/>
        <v>0</v>
      </c>
    </row>
    <row r="267" spans="1:21" hidden="1" x14ac:dyDescent="0.25">
      <c r="A267" s="22" t="s">
        <v>298</v>
      </c>
      <c r="B267" s="36"/>
      <c r="C267" s="38">
        <f t="shared" si="78"/>
        <v>0</v>
      </c>
      <c r="D267" s="38"/>
      <c r="E267" s="38">
        <f t="shared" si="79"/>
        <v>0</v>
      </c>
      <c r="F267" s="53">
        <v>0</v>
      </c>
      <c r="G267" s="53">
        <v>0</v>
      </c>
      <c r="H267" s="98">
        <v>0</v>
      </c>
      <c r="I267" s="53">
        <v>0</v>
      </c>
      <c r="J267" s="53">
        <v>0</v>
      </c>
      <c r="K267" s="98">
        <v>0</v>
      </c>
      <c r="L267" s="98">
        <v>0</v>
      </c>
      <c r="O267" s="81" t="s">
        <v>265</v>
      </c>
      <c r="P267" s="82" t="s">
        <v>266</v>
      </c>
      <c r="U267" s="38">
        <f t="shared" si="32"/>
        <v>0</v>
      </c>
    </row>
    <row r="268" spans="1:21" outlineLevel="1" x14ac:dyDescent="0.25">
      <c r="A268" s="3" t="s">
        <v>974</v>
      </c>
      <c r="B268" s="103"/>
      <c r="C268" s="103"/>
      <c r="D268" s="4" t="s">
        <v>1108</v>
      </c>
      <c r="E268" s="2" t="s">
        <v>1148</v>
      </c>
      <c r="F268" s="51">
        <v>0</v>
      </c>
      <c r="G268" s="51">
        <v>0</v>
      </c>
      <c r="H268" s="52">
        <v>0</v>
      </c>
      <c r="I268" s="51">
        <v>4500</v>
      </c>
      <c r="J268" s="51">
        <v>1619</v>
      </c>
      <c r="K268" s="52">
        <v>4199</v>
      </c>
      <c r="L268" s="52">
        <v>4500</v>
      </c>
      <c r="U268" s="2">
        <f t="shared" ref="U268:U272" si="83">+IF(OR(F268&lt;&gt;0,G268&lt;&gt;0,H268&lt;&gt;0,I268&lt;&gt;0,J268&lt;&gt;0,K268&lt;&gt;0,L268&lt;&gt;0),1,)</f>
        <v>1</v>
      </c>
    </row>
    <row r="269" spans="1:21" outlineLevel="1" x14ac:dyDescent="0.25">
      <c r="A269" s="3" t="s">
        <v>975</v>
      </c>
      <c r="B269" s="103"/>
      <c r="C269" s="103"/>
      <c r="D269" s="4" t="s">
        <v>1109</v>
      </c>
      <c r="E269" s="2" t="s">
        <v>1153</v>
      </c>
      <c r="F269" s="51">
        <v>0</v>
      </c>
      <c r="G269" s="51">
        <v>0</v>
      </c>
      <c r="H269" s="52">
        <v>0</v>
      </c>
      <c r="I269" s="51">
        <v>8000</v>
      </c>
      <c r="J269" s="51">
        <v>10960</v>
      </c>
      <c r="K269" s="52">
        <v>9235</v>
      </c>
      <c r="L269" s="52">
        <v>8000</v>
      </c>
      <c r="U269" s="2">
        <f t="shared" si="83"/>
        <v>1</v>
      </c>
    </row>
    <row r="270" spans="1:21" outlineLevel="1" x14ac:dyDescent="0.25">
      <c r="A270" s="3" t="s">
        <v>1010</v>
      </c>
      <c r="B270" s="103"/>
      <c r="C270" s="103"/>
      <c r="D270" s="4" t="s">
        <v>1154</v>
      </c>
      <c r="E270" s="2" t="s">
        <v>1155</v>
      </c>
      <c r="F270" s="51">
        <v>0</v>
      </c>
      <c r="G270" s="51">
        <v>0</v>
      </c>
      <c r="H270" s="52">
        <v>0</v>
      </c>
      <c r="I270" s="51">
        <v>4000</v>
      </c>
      <c r="J270" s="51">
        <v>2670</v>
      </c>
      <c r="K270" s="52">
        <v>4150</v>
      </c>
      <c r="L270" s="52">
        <v>4000</v>
      </c>
      <c r="U270" s="2">
        <f t="shared" si="83"/>
        <v>1</v>
      </c>
    </row>
    <row r="271" spans="1:21" outlineLevel="1" x14ac:dyDescent="0.25">
      <c r="A271" s="3" t="s">
        <v>1013</v>
      </c>
      <c r="B271" s="103"/>
      <c r="C271" s="103"/>
      <c r="D271" s="4" t="s">
        <v>1160</v>
      </c>
      <c r="E271" s="2" t="s">
        <v>1161</v>
      </c>
      <c r="F271" s="51">
        <v>0</v>
      </c>
      <c r="G271" s="51">
        <v>0</v>
      </c>
      <c r="H271" s="52">
        <v>0</v>
      </c>
      <c r="I271" s="51">
        <v>1500</v>
      </c>
      <c r="J271" s="51">
        <v>1440</v>
      </c>
      <c r="K271" s="52">
        <v>1990</v>
      </c>
      <c r="L271" s="52">
        <v>1500</v>
      </c>
      <c r="U271" s="2">
        <f t="shared" si="83"/>
        <v>1</v>
      </c>
    </row>
    <row r="272" spans="1:21" outlineLevel="1" x14ac:dyDescent="0.25">
      <c r="A272" s="3" t="s">
        <v>1015</v>
      </c>
      <c r="B272" s="103"/>
      <c r="C272" s="103"/>
      <c r="D272" s="4" t="s">
        <v>1164</v>
      </c>
      <c r="E272" s="2" t="s">
        <v>1165</v>
      </c>
      <c r="F272" s="51">
        <v>0</v>
      </c>
      <c r="G272" s="51">
        <v>0</v>
      </c>
      <c r="H272" s="52">
        <v>0</v>
      </c>
      <c r="I272" s="51">
        <v>800</v>
      </c>
      <c r="J272" s="51">
        <v>920</v>
      </c>
      <c r="K272" s="52">
        <v>940</v>
      </c>
      <c r="L272" s="52">
        <v>800</v>
      </c>
      <c r="U272" s="2">
        <f t="shared" si="83"/>
        <v>1</v>
      </c>
    </row>
    <row r="273" spans="1:21" x14ac:dyDescent="0.25">
      <c r="A273" s="22" t="s">
        <v>299</v>
      </c>
      <c r="B273" s="36"/>
      <c r="C273" s="38" t="str">
        <f t="shared" si="78"/>
        <v>6707</v>
      </c>
      <c r="D273" s="38"/>
      <c r="E273" s="38" t="str">
        <f t="shared" si="79"/>
        <v>Camp-Transportation Fees</v>
      </c>
      <c r="F273" s="53">
        <v>0</v>
      </c>
      <c r="G273" s="53">
        <v>0</v>
      </c>
      <c r="H273" s="98">
        <v>0</v>
      </c>
      <c r="I273" s="53">
        <v>18800</v>
      </c>
      <c r="J273" s="53">
        <v>17609</v>
      </c>
      <c r="K273" s="98">
        <v>20514</v>
      </c>
      <c r="L273" s="98">
        <v>18800</v>
      </c>
      <c r="O273" s="81" t="s">
        <v>267</v>
      </c>
      <c r="P273" s="82" t="s">
        <v>268</v>
      </c>
      <c r="U273" s="38">
        <f t="shared" si="32"/>
        <v>1</v>
      </c>
    </row>
    <row r="274" spans="1:21" hidden="1" x14ac:dyDescent="0.25">
      <c r="A274" s="22" t="s">
        <v>300</v>
      </c>
      <c r="B274" s="36"/>
      <c r="C274" s="38">
        <f t="shared" si="78"/>
        <v>0</v>
      </c>
      <c r="D274" s="38"/>
      <c r="E274" s="38">
        <f t="shared" si="79"/>
        <v>0</v>
      </c>
      <c r="F274" s="53">
        <v>0</v>
      </c>
      <c r="G274" s="53">
        <v>0</v>
      </c>
      <c r="H274" s="98">
        <v>0</v>
      </c>
      <c r="I274" s="53">
        <v>0</v>
      </c>
      <c r="J274" s="53">
        <v>0</v>
      </c>
      <c r="K274" s="98">
        <v>0</v>
      </c>
      <c r="L274" s="98">
        <v>0</v>
      </c>
      <c r="O274" s="81" t="s">
        <v>269</v>
      </c>
      <c r="P274" s="82" t="s">
        <v>270</v>
      </c>
      <c r="U274" s="38">
        <f t="shared" ref="U274:U486" si="84">+IF(OR(F274&lt;&gt;0,G274&lt;&gt;0,H274&lt;&gt;0,I274&lt;&gt;0,J274&lt;&gt;0,K274&lt;&gt;0,L274&lt;&gt;0),1,)</f>
        <v>0</v>
      </c>
    </row>
    <row r="275" spans="1:21" outlineLevel="1" x14ac:dyDescent="0.25">
      <c r="A275" s="3" t="s">
        <v>975</v>
      </c>
      <c r="B275" s="103"/>
      <c r="C275" s="103"/>
      <c r="D275" s="4" t="s">
        <v>1109</v>
      </c>
      <c r="E275" s="2" t="s">
        <v>1153</v>
      </c>
      <c r="F275" s="51">
        <v>0</v>
      </c>
      <c r="G275" s="51">
        <v>0</v>
      </c>
      <c r="H275" s="52">
        <v>0</v>
      </c>
      <c r="I275" s="51">
        <v>4000</v>
      </c>
      <c r="J275" s="51">
        <v>758.4</v>
      </c>
      <c r="K275" s="52">
        <v>2688.3</v>
      </c>
      <c r="L275" s="52">
        <v>4000</v>
      </c>
      <c r="U275" s="2">
        <f>+IF(OR(F275&lt;&gt;0,G275&lt;&gt;0,H275&lt;&gt;0,I275&lt;&gt;0,J275&lt;&gt;0,K275&lt;&gt;0,L275&lt;&gt;0),1,)</f>
        <v>1</v>
      </c>
    </row>
    <row r="276" spans="1:21" x14ac:dyDescent="0.25">
      <c r="A276" s="22" t="s">
        <v>301</v>
      </c>
      <c r="B276" s="36"/>
      <c r="C276" s="38" t="str">
        <f t="shared" si="78"/>
        <v>6709</v>
      </c>
      <c r="D276" s="38"/>
      <c r="E276" s="38" t="str">
        <f t="shared" si="79"/>
        <v>Camp-Government Subsidies</v>
      </c>
      <c r="F276" s="53">
        <v>0</v>
      </c>
      <c r="G276" s="53">
        <v>0</v>
      </c>
      <c r="H276" s="98">
        <v>0</v>
      </c>
      <c r="I276" s="53">
        <v>4000</v>
      </c>
      <c r="J276" s="53">
        <v>758.4</v>
      </c>
      <c r="K276" s="98">
        <v>2688.3</v>
      </c>
      <c r="L276" s="98">
        <v>4000</v>
      </c>
      <c r="O276" s="81" t="s">
        <v>271</v>
      </c>
      <c r="P276" s="82" t="s">
        <v>272</v>
      </c>
      <c r="U276" s="38">
        <f t="shared" si="84"/>
        <v>1</v>
      </c>
    </row>
    <row r="277" spans="1:21" outlineLevel="1" x14ac:dyDescent="0.25">
      <c r="A277" s="3" t="s">
        <v>1007</v>
      </c>
      <c r="B277" s="103"/>
      <c r="C277" s="103"/>
      <c r="D277" s="4" t="s">
        <v>1146</v>
      </c>
      <c r="E277" s="2" t="s">
        <v>1147</v>
      </c>
      <c r="F277" s="51">
        <v>0</v>
      </c>
      <c r="G277" s="51">
        <v>0</v>
      </c>
      <c r="H277" s="52">
        <v>0</v>
      </c>
      <c r="I277" s="51">
        <v>500</v>
      </c>
      <c r="J277" s="51">
        <v>584.92999999999995</v>
      </c>
      <c r="K277" s="52">
        <v>571.24</v>
      </c>
      <c r="L277" s="52">
        <v>500</v>
      </c>
      <c r="U277" s="2">
        <f t="shared" ref="U277:U288" si="85">+IF(OR(F277&lt;&gt;0,G277&lt;&gt;0,H277&lt;&gt;0,I277&lt;&gt;0,J277&lt;&gt;0,K277&lt;&gt;0,L277&lt;&gt;0),1,)</f>
        <v>1</v>
      </c>
    </row>
    <row r="278" spans="1:21" outlineLevel="1" x14ac:dyDescent="0.25">
      <c r="A278" s="3" t="s">
        <v>974</v>
      </c>
      <c r="B278" s="103"/>
      <c r="C278" s="103"/>
      <c r="D278" s="4" t="s">
        <v>1108</v>
      </c>
      <c r="E278" s="2" t="s">
        <v>1148</v>
      </c>
      <c r="F278" s="51">
        <v>0</v>
      </c>
      <c r="G278" s="51">
        <v>0</v>
      </c>
      <c r="H278" s="52">
        <v>0</v>
      </c>
      <c r="I278" s="51">
        <v>90000</v>
      </c>
      <c r="J278" s="51">
        <v>84856.97</v>
      </c>
      <c r="K278" s="52">
        <v>99014.85</v>
      </c>
      <c r="L278" s="52">
        <v>90000</v>
      </c>
      <c r="U278" s="2">
        <f t="shared" si="85"/>
        <v>1</v>
      </c>
    </row>
    <row r="279" spans="1:21" outlineLevel="1" x14ac:dyDescent="0.25">
      <c r="A279" s="3" t="s">
        <v>1009</v>
      </c>
      <c r="B279" s="103"/>
      <c r="C279" s="103"/>
      <c r="D279" s="4" t="s">
        <v>1151</v>
      </c>
      <c r="E279" s="2" t="s">
        <v>1152</v>
      </c>
      <c r="F279" s="51">
        <v>0</v>
      </c>
      <c r="G279" s="51">
        <v>0</v>
      </c>
      <c r="H279" s="52">
        <v>0</v>
      </c>
      <c r="I279" s="51">
        <v>500</v>
      </c>
      <c r="J279" s="51">
        <v>1186.07</v>
      </c>
      <c r="K279" s="52">
        <v>0</v>
      </c>
      <c r="L279" s="52">
        <v>500</v>
      </c>
      <c r="U279" s="2">
        <f t="shared" si="85"/>
        <v>1</v>
      </c>
    </row>
    <row r="280" spans="1:21" outlineLevel="1" x14ac:dyDescent="0.25">
      <c r="A280" s="3" t="s">
        <v>975</v>
      </c>
      <c r="B280" s="103"/>
      <c r="C280" s="103"/>
      <c r="D280" s="4" t="s">
        <v>1109</v>
      </c>
      <c r="E280" s="2" t="s">
        <v>1153</v>
      </c>
      <c r="F280" s="51">
        <v>0</v>
      </c>
      <c r="G280" s="51">
        <v>41.81</v>
      </c>
      <c r="H280" s="52">
        <v>0</v>
      </c>
      <c r="I280" s="51">
        <v>145000</v>
      </c>
      <c r="J280" s="51">
        <v>161067.45000000001</v>
      </c>
      <c r="K280" s="52">
        <v>136932.29999999999</v>
      </c>
      <c r="L280" s="52">
        <v>145000</v>
      </c>
      <c r="U280" s="2">
        <f t="shared" si="85"/>
        <v>1</v>
      </c>
    </row>
    <row r="281" spans="1:21" outlineLevel="1" x14ac:dyDescent="0.25">
      <c r="A281" s="3" t="s">
        <v>1010</v>
      </c>
      <c r="B281" s="103"/>
      <c r="C281" s="103"/>
      <c r="D281" s="4" t="s">
        <v>1154</v>
      </c>
      <c r="E281" s="2" t="s">
        <v>1155</v>
      </c>
      <c r="F281" s="51">
        <v>0</v>
      </c>
      <c r="G281" s="51">
        <v>0</v>
      </c>
      <c r="H281" s="52">
        <v>0</v>
      </c>
      <c r="I281" s="51">
        <v>4200</v>
      </c>
      <c r="J281" s="51">
        <v>3450.63</v>
      </c>
      <c r="K281" s="52">
        <v>4539.83</v>
      </c>
      <c r="L281" s="52">
        <v>4200</v>
      </c>
      <c r="U281" s="2">
        <f t="shared" si="85"/>
        <v>1</v>
      </c>
    </row>
    <row r="282" spans="1:21" outlineLevel="1" x14ac:dyDescent="0.25">
      <c r="A282" s="3" t="s">
        <v>1011</v>
      </c>
      <c r="B282" s="103"/>
      <c r="C282" s="103"/>
      <c r="D282" s="4" t="s">
        <v>1156</v>
      </c>
      <c r="E282" s="2" t="s">
        <v>1157</v>
      </c>
      <c r="F282" s="51">
        <v>0</v>
      </c>
      <c r="G282" s="51">
        <v>0</v>
      </c>
      <c r="H282" s="52">
        <v>0</v>
      </c>
      <c r="I282" s="51">
        <v>12000</v>
      </c>
      <c r="J282" s="51">
        <v>8389.8700000000008</v>
      </c>
      <c r="K282" s="52">
        <v>10493.73</v>
      </c>
      <c r="L282" s="52">
        <v>12000</v>
      </c>
      <c r="U282" s="2">
        <f t="shared" si="85"/>
        <v>1</v>
      </c>
    </row>
    <row r="283" spans="1:21" outlineLevel="1" x14ac:dyDescent="0.25">
      <c r="A283" s="3" t="s">
        <v>1012</v>
      </c>
      <c r="B283" s="103"/>
      <c r="C283" s="103"/>
      <c r="D283" s="4" t="s">
        <v>1158</v>
      </c>
      <c r="E283" s="2" t="s">
        <v>1159</v>
      </c>
      <c r="F283" s="51">
        <v>0</v>
      </c>
      <c r="G283" s="51">
        <v>0</v>
      </c>
      <c r="H283" s="52">
        <v>0</v>
      </c>
      <c r="I283" s="51">
        <v>1600</v>
      </c>
      <c r="J283" s="51">
        <v>1379.57</v>
      </c>
      <c r="K283" s="52">
        <v>1598.84</v>
      </c>
      <c r="L283" s="52">
        <v>1600</v>
      </c>
      <c r="U283" s="2">
        <f t="shared" si="85"/>
        <v>1</v>
      </c>
    </row>
    <row r="284" spans="1:21" outlineLevel="1" x14ac:dyDescent="0.25">
      <c r="A284" s="3" t="s">
        <v>1013</v>
      </c>
      <c r="B284" s="103"/>
      <c r="C284" s="103"/>
      <c r="D284" s="4" t="s">
        <v>1160</v>
      </c>
      <c r="E284" s="2" t="s">
        <v>1161</v>
      </c>
      <c r="F284" s="51">
        <v>0</v>
      </c>
      <c r="G284" s="51">
        <v>0</v>
      </c>
      <c r="H284" s="52">
        <v>0</v>
      </c>
      <c r="I284" s="51">
        <v>2000</v>
      </c>
      <c r="J284" s="51">
        <v>1845.29</v>
      </c>
      <c r="K284" s="52">
        <v>1714.51</v>
      </c>
      <c r="L284" s="52">
        <v>2000</v>
      </c>
      <c r="U284" s="2">
        <f t="shared" si="85"/>
        <v>1</v>
      </c>
    </row>
    <row r="285" spans="1:21" outlineLevel="1" x14ac:dyDescent="0.25">
      <c r="A285" s="3" t="s">
        <v>1014</v>
      </c>
      <c r="B285" s="103"/>
      <c r="C285" s="103"/>
      <c r="D285" s="4" t="s">
        <v>1162</v>
      </c>
      <c r="E285" s="2" t="s">
        <v>1163</v>
      </c>
      <c r="F285" s="51">
        <v>0</v>
      </c>
      <c r="G285" s="51">
        <v>0</v>
      </c>
      <c r="H285" s="52">
        <v>0</v>
      </c>
      <c r="I285" s="51">
        <v>1000</v>
      </c>
      <c r="J285" s="51">
        <v>1741.1</v>
      </c>
      <c r="K285" s="52">
        <v>1108.67</v>
      </c>
      <c r="L285" s="52">
        <v>1000</v>
      </c>
      <c r="U285" s="2">
        <f t="shared" si="85"/>
        <v>1</v>
      </c>
    </row>
    <row r="286" spans="1:21" outlineLevel="1" x14ac:dyDescent="0.25">
      <c r="A286" s="3" t="s">
        <v>1015</v>
      </c>
      <c r="B286" s="103"/>
      <c r="C286" s="103"/>
      <c r="D286" s="4" t="s">
        <v>1164</v>
      </c>
      <c r="E286" s="2" t="s">
        <v>1165</v>
      </c>
      <c r="F286" s="51">
        <v>0</v>
      </c>
      <c r="G286" s="51">
        <v>0</v>
      </c>
      <c r="H286" s="52">
        <v>0</v>
      </c>
      <c r="I286" s="51">
        <v>1600</v>
      </c>
      <c r="J286" s="51">
        <v>2576.2199999999998</v>
      </c>
      <c r="K286" s="52">
        <v>1813.15</v>
      </c>
      <c r="L286" s="52">
        <v>1600</v>
      </c>
      <c r="U286" s="2">
        <f t="shared" si="85"/>
        <v>1</v>
      </c>
    </row>
    <row r="287" spans="1:21" outlineLevel="1" x14ac:dyDescent="0.25">
      <c r="A287" s="3" t="s">
        <v>1017</v>
      </c>
      <c r="B287" s="103"/>
      <c r="C287" s="103"/>
      <c r="D287" s="4" t="s">
        <v>1168</v>
      </c>
      <c r="E287" s="2" t="s">
        <v>1169</v>
      </c>
      <c r="F287" s="51">
        <v>0</v>
      </c>
      <c r="G287" s="51">
        <v>0</v>
      </c>
      <c r="H287" s="52">
        <v>0</v>
      </c>
      <c r="I287" s="51">
        <v>2800</v>
      </c>
      <c r="J287" s="51">
        <v>3906.81</v>
      </c>
      <c r="K287" s="52">
        <v>2726.8</v>
      </c>
      <c r="L287" s="52">
        <v>2800</v>
      </c>
      <c r="U287" s="2">
        <f t="shared" si="85"/>
        <v>1</v>
      </c>
    </row>
    <row r="288" spans="1:21" outlineLevel="1" x14ac:dyDescent="0.25">
      <c r="A288" s="3" t="s">
        <v>1018</v>
      </c>
      <c r="B288" s="103"/>
      <c r="C288" s="103"/>
      <c r="D288" s="4" t="s">
        <v>1170</v>
      </c>
      <c r="E288" s="2" t="s">
        <v>1171</v>
      </c>
      <c r="F288" s="51">
        <v>0</v>
      </c>
      <c r="G288" s="51">
        <v>0</v>
      </c>
      <c r="H288" s="52">
        <v>191.14</v>
      </c>
      <c r="I288" s="51">
        <v>3000</v>
      </c>
      <c r="J288" s="51">
        <v>1426.02</v>
      </c>
      <c r="K288" s="52">
        <v>2760.25</v>
      </c>
      <c r="L288" s="52">
        <v>3000</v>
      </c>
      <c r="U288" s="2">
        <f t="shared" si="85"/>
        <v>1</v>
      </c>
    </row>
    <row r="289" spans="1:21" x14ac:dyDescent="0.25">
      <c r="A289" s="22" t="s">
        <v>302</v>
      </c>
      <c r="B289" s="36"/>
      <c r="C289" s="38" t="str">
        <f t="shared" si="78"/>
        <v>6710</v>
      </c>
      <c r="D289" s="38"/>
      <c r="E289" s="38" t="str">
        <f t="shared" si="79"/>
        <v>Camp-Sales of Goods-Taxable</v>
      </c>
      <c r="F289" s="53">
        <v>0</v>
      </c>
      <c r="G289" s="53">
        <v>41.81</v>
      </c>
      <c r="H289" s="98">
        <v>191.14</v>
      </c>
      <c r="I289" s="53">
        <v>264200</v>
      </c>
      <c r="J289" s="53">
        <v>272410.93</v>
      </c>
      <c r="K289" s="98">
        <v>263274.17000000004</v>
      </c>
      <c r="L289" s="98">
        <v>264200</v>
      </c>
      <c r="O289" s="81" t="s">
        <v>273</v>
      </c>
      <c r="P289" s="82" t="s">
        <v>274</v>
      </c>
      <c r="U289" s="38">
        <f t="shared" si="84"/>
        <v>1</v>
      </c>
    </row>
    <row r="290" spans="1:21" outlineLevel="1" x14ac:dyDescent="0.25">
      <c r="A290" s="3" t="s">
        <v>974</v>
      </c>
      <c r="B290" s="103"/>
      <c r="C290" s="103"/>
      <c r="D290" s="4" t="s">
        <v>1108</v>
      </c>
      <c r="E290" s="2" t="s">
        <v>1148</v>
      </c>
      <c r="F290" s="51">
        <v>0</v>
      </c>
      <c r="G290" s="51">
        <v>0</v>
      </c>
      <c r="H290" s="52">
        <v>0</v>
      </c>
      <c r="I290" s="51">
        <v>0</v>
      </c>
      <c r="J290" s="51">
        <v>1112</v>
      </c>
      <c r="K290" s="52">
        <v>930</v>
      </c>
      <c r="L290" s="52">
        <v>0</v>
      </c>
      <c r="U290" s="2">
        <f t="shared" ref="U290:U291" si="86">+IF(OR(F290&lt;&gt;0,G290&lt;&gt;0,H290&lt;&gt;0,I290&lt;&gt;0,J290&lt;&gt;0,K290&lt;&gt;0,L290&lt;&gt;0),1,)</f>
        <v>1</v>
      </c>
    </row>
    <row r="291" spans="1:21" outlineLevel="1" x14ac:dyDescent="0.25">
      <c r="A291" s="3" t="s">
        <v>975</v>
      </c>
      <c r="B291" s="103"/>
      <c r="C291" s="103"/>
      <c r="D291" s="4" t="s">
        <v>1109</v>
      </c>
      <c r="E291" s="2" t="s">
        <v>1153</v>
      </c>
      <c r="F291" s="51">
        <v>0</v>
      </c>
      <c r="G291" s="51">
        <v>0</v>
      </c>
      <c r="H291" s="52">
        <v>0</v>
      </c>
      <c r="I291" s="51">
        <v>0</v>
      </c>
      <c r="J291" s="51">
        <v>0</v>
      </c>
      <c r="K291" s="52">
        <v>567.5</v>
      </c>
      <c r="L291" s="52">
        <v>0</v>
      </c>
      <c r="U291" s="2">
        <f t="shared" si="86"/>
        <v>1</v>
      </c>
    </row>
    <row r="292" spans="1:21" x14ac:dyDescent="0.25">
      <c r="A292" s="22" t="s">
        <v>303</v>
      </c>
      <c r="B292" s="36"/>
      <c r="C292" s="38" t="str">
        <f t="shared" si="78"/>
        <v>6711</v>
      </c>
      <c r="D292" s="38"/>
      <c r="E292" s="38" t="str">
        <f t="shared" si="79"/>
        <v>Camp-Sales of Goods-Nontaxable</v>
      </c>
      <c r="F292" s="53">
        <v>0</v>
      </c>
      <c r="G292" s="53">
        <v>0</v>
      </c>
      <c r="H292" s="98">
        <v>0</v>
      </c>
      <c r="I292" s="53">
        <v>0</v>
      </c>
      <c r="J292" s="53">
        <v>1112</v>
      </c>
      <c r="K292" s="98">
        <v>1497.5</v>
      </c>
      <c r="L292" s="98">
        <v>0</v>
      </c>
      <c r="O292" s="81" t="s">
        <v>275</v>
      </c>
      <c r="P292" s="82" t="s">
        <v>276</v>
      </c>
      <c r="U292" s="38">
        <f t="shared" si="84"/>
        <v>1</v>
      </c>
    </row>
    <row r="293" spans="1:21" outlineLevel="1" x14ac:dyDescent="0.25">
      <c r="A293" s="3" t="s">
        <v>1007</v>
      </c>
      <c r="B293" s="103"/>
      <c r="C293" s="103"/>
      <c r="D293" s="4" t="s">
        <v>1146</v>
      </c>
      <c r="E293" s="2" t="s">
        <v>1147</v>
      </c>
      <c r="F293" s="51">
        <v>0</v>
      </c>
      <c r="G293" s="51">
        <v>459.17</v>
      </c>
      <c r="H293" s="52">
        <v>131.13</v>
      </c>
      <c r="I293" s="51">
        <v>-300</v>
      </c>
      <c r="J293" s="51">
        <v>20.47</v>
      </c>
      <c r="K293" s="52">
        <v>-297.3</v>
      </c>
      <c r="L293" s="52">
        <v>-300</v>
      </c>
      <c r="U293" s="2">
        <f t="shared" ref="U293:U304" si="87">+IF(OR(F293&lt;&gt;0,G293&lt;&gt;0,H293&lt;&gt;0,I293&lt;&gt;0,J293&lt;&gt;0,K293&lt;&gt;0,L293&lt;&gt;0),1,)</f>
        <v>1</v>
      </c>
    </row>
    <row r="294" spans="1:21" outlineLevel="1" x14ac:dyDescent="0.25">
      <c r="A294" s="3" t="s">
        <v>974</v>
      </c>
      <c r="B294" s="103"/>
      <c r="C294" s="103"/>
      <c r="D294" s="4" t="s">
        <v>1108</v>
      </c>
      <c r="E294" s="2" t="s">
        <v>1148</v>
      </c>
      <c r="F294" s="51">
        <v>0</v>
      </c>
      <c r="G294" s="51">
        <v>9697.42</v>
      </c>
      <c r="H294" s="52">
        <v>12611.62</v>
      </c>
      <c r="I294" s="51">
        <v>-60000</v>
      </c>
      <c r="J294" s="51">
        <v>-54779.31</v>
      </c>
      <c r="K294" s="52">
        <v>-62347.02</v>
      </c>
      <c r="L294" s="52">
        <v>-60000</v>
      </c>
      <c r="U294" s="2">
        <f t="shared" si="87"/>
        <v>1</v>
      </c>
    </row>
    <row r="295" spans="1:21" outlineLevel="1" x14ac:dyDescent="0.25">
      <c r="A295" s="3" t="s">
        <v>1009</v>
      </c>
      <c r="B295" s="103"/>
      <c r="C295" s="103"/>
      <c r="D295" s="4" t="s">
        <v>1151</v>
      </c>
      <c r="E295" s="2" t="s">
        <v>1152</v>
      </c>
      <c r="F295" s="51">
        <v>0</v>
      </c>
      <c r="G295" s="51">
        <v>124.42</v>
      </c>
      <c r="H295" s="52">
        <v>0</v>
      </c>
      <c r="I295" s="51">
        <v>-425</v>
      </c>
      <c r="J295" s="51">
        <v>-765.13</v>
      </c>
      <c r="K295" s="52">
        <v>0</v>
      </c>
      <c r="L295" s="52">
        <v>-425</v>
      </c>
      <c r="U295" s="2">
        <f t="shared" si="87"/>
        <v>1</v>
      </c>
    </row>
    <row r="296" spans="1:21" outlineLevel="1" x14ac:dyDescent="0.25">
      <c r="A296" s="3" t="s">
        <v>975</v>
      </c>
      <c r="B296" s="103"/>
      <c r="C296" s="103"/>
      <c r="D296" s="4" t="s">
        <v>1109</v>
      </c>
      <c r="E296" s="2" t="s">
        <v>1153</v>
      </c>
      <c r="F296" s="51">
        <v>0</v>
      </c>
      <c r="G296" s="51">
        <v>13650.69</v>
      </c>
      <c r="H296" s="52">
        <v>5456.97</v>
      </c>
      <c r="I296" s="51">
        <v>-95000</v>
      </c>
      <c r="J296" s="51">
        <v>-107118.54</v>
      </c>
      <c r="K296" s="52">
        <v>-97667.89</v>
      </c>
      <c r="L296" s="52">
        <v>-95000</v>
      </c>
      <c r="U296" s="2">
        <f t="shared" si="87"/>
        <v>1</v>
      </c>
    </row>
    <row r="297" spans="1:21" outlineLevel="1" x14ac:dyDescent="0.25">
      <c r="A297" s="3" t="s">
        <v>1010</v>
      </c>
      <c r="B297" s="103"/>
      <c r="C297" s="103"/>
      <c r="D297" s="4" t="s">
        <v>1154</v>
      </c>
      <c r="E297" s="2" t="s">
        <v>1155</v>
      </c>
      <c r="F297" s="51">
        <v>0</v>
      </c>
      <c r="G297" s="51">
        <v>361.97</v>
      </c>
      <c r="H297" s="52">
        <v>227.8</v>
      </c>
      <c r="I297" s="51">
        <v>-3200</v>
      </c>
      <c r="J297" s="51">
        <v>-2226</v>
      </c>
      <c r="K297" s="52">
        <v>-3177.07</v>
      </c>
      <c r="L297" s="52">
        <v>-3200</v>
      </c>
      <c r="U297" s="2">
        <f t="shared" si="87"/>
        <v>1</v>
      </c>
    </row>
    <row r="298" spans="1:21" outlineLevel="1" x14ac:dyDescent="0.25">
      <c r="A298" s="3" t="s">
        <v>1011</v>
      </c>
      <c r="B298" s="103"/>
      <c r="C298" s="103"/>
      <c r="D298" s="4" t="s">
        <v>1156</v>
      </c>
      <c r="E298" s="2" t="s">
        <v>1157</v>
      </c>
      <c r="F298" s="51">
        <v>0</v>
      </c>
      <c r="G298" s="51">
        <v>1948.97</v>
      </c>
      <c r="H298" s="52">
        <v>0</v>
      </c>
      <c r="I298" s="51">
        <v>-7200</v>
      </c>
      <c r="J298" s="51">
        <v>-4343.43</v>
      </c>
      <c r="K298" s="52">
        <v>-7870.3</v>
      </c>
      <c r="L298" s="52">
        <v>-7200</v>
      </c>
      <c r="U298" s="2">
        <f t="shared" si="87"/>
        <v>1</v>
      </c>
    </row>
    <row r="299" spans="1:21" outlineLevel="1" x14ac:dyDescent="0.25">
      <c r="A299" s="3" t="s">
        <v>1012</v>
      </c>
      <c r="B299" s="103"/>
      <c r="C299" s="103"/>
      <c r="D299" s="4" t="s">
        <v>1158</v>
      </c>
      <c r="E299" s="2" t="s">
        <v>1159</v>
      </c>
      <c r="F299" s="51">
        <v>0</v>
      </c>
      <c r="G299" s="51">
        <v>144.72</v>
      </c>
      <c r="H299" s="52">
        <v>80.23</v>
      </c>
      <c r="I299" s="51">
        <v>-1000</v>
      </c>
      <c r="J299" s="51">
        <v>-889.96</v>
      </c>
      <c r="K299" s="52">
        <v>-1118.9000000000001</v>
      </c>
      <c r="L299" s="52">
        <v>-1000</v>
      </c>
      <c r="U299" s="2">
        <f t="shared" si="87"/>
        <v>1</v>
      </c>
    </row>
    <row r="300" spans="1:21" outlineLevel="1" x14ac:dyDescent="0.25">
      <c r="A300" s="3" t="s">
        <v>1013</v>
      </c>
      <c r="B300" s="103"/>
      <c r="C300" s="103"/>
      <c r="D300" s="4" t="s">
        <v>1160</v>
      </c>
      <c r="E300" s="2" t="s">
        <v>1161</v>
      </c>
      <c r="F300" s="51">
        <v>0</v>
      </c>
      <c r="G300" s="51">
        <v>193.57</v>
      </c>
      <c r="H300" s="52">
        <v>86.03</v>
      </c>
      <c r="I300" s="51">
        <v>-1200</v>
      </c>
      <c r="J300" s="51">
        <v>-1190.4000000000001</v>
      </c>
      <c r="K300" s="52">
        <v>-1199.8499999999999</v>
      </c>
      <c r="L300" s="52">
        <v>-1200</v>
      </c>
      <c r="U300" s="2">
        <f t="shared" si="87"/>
        <v>1</v>
      </c>
    </row>
    <row r="301" spans="1:21" outlineLevel="1" x14ac:dyDescent="0.25">
      <c r="A301" s="3" t="s">
        <v>1014</v>
      </c>
      <c r="B301" s="103"/>
      <c r="C301" s="103"/>
      <c r="D301" s="4" t="s">
        <v>1162</v>
      </c>
      <c r="E301" s="2" t="s">
        <v>1163</v>
      </c>
      <c r="F301" s="51">
        <v>0</v>
      </c>
      <c r="G301" s="51">
        <v>1366.76</v>
      </c>
      <c r="H301" s="52">
        <v>254.5</v>
      </c>
      <c r="I301" s="51">
        <v>-600</v>
      </c>
      <c r="J301" s="51">
        <v>60.93</v>
      </c>
      <c r="K301" s="52">
        <v>-577</v>
      </c>
      <c r="L301" s="52">
        <v>-600</v>
      </c>
      <c r="U301" s="2">
        <f t="shared" si="87"/>
        <v>1</v>
      </c>
    </row>
    <row r="302" spans="1:21" outlineLevel="1" x14ac:dyDescent="0.25">
      <c r="A302" s="3" t="s">
        <v>1015</v>
      </c>
      <c r="B302" s="103"/>
      <c r="C302" s="103"/>
      <c r="D302" s="4" t="s">
        <v>1164</v>
      </c>
      <c r="E302" s="2" t="s">
        <v>1165</v>
      </c>
      <c r="F302" s="51">
        <v>0</v>
      </c>
      <c r="G302" s="51">
        <v>264.32</v>
      </c>
      <c r="H302" s="52">
        <v>0</v>
      </c>
      <c r="I302" s="51">
        <v>-1000</v>
      </c>
      <c r="J302" s="51">
        <v>-1667.85</v>
      </c>
      <c r="K302" s="52">
        <v>-1359.86</v>
      </c>
      <c r="L302" s="52">
        <v>-1000</v>
      </c>
      <c r="U302" s="2">
        <f t="shared" si="87"/>
        <v>1</v>
      </c>
    </row>
    <row r="303" spans="1:21" outlineLevel="1" x14ac:dyDescent="0.25">
      <c r="A303" s="3" t="s">
        <v>1017</v>
      </c>
      <c r="B303" s="103"/>
      <c r="C303" s="103"/>
      <c r="D303" s="4" t="s">
        <v>1168</v>
      </c>
      <c r="E303" s="2" t="s">
        <v>1169</v>
      </c>
      <c r="F303" s="51">
        <v>0</v>
      </c>
      <c r="G303" s="51">
        <v>907.55</v>
      </c>
      <c r="H303" s="52">
        <v>0</v>
      </c>
      <c r="I303" s="51">
        <v>-2400</v>
      </c>
      <c r="J303" s="51">
        <v>-2022.56</v>
      </c>
      <c r="K303" s="52">
        <v>-2045.1</v>
      </c>
      <c r="L303" s="52">
        <v>-2400</v>
      </c>
      <c r="U303" s="2">
        <f t="shared" si="87"/>
        <v>1</v>
      </c>
    </row>
    <row r="304" spans="1:21" outlineLevel="1" x14ac:dyDescent="0.25">
      <c r="A304" s="3" t="s">
        <v>1018</v>
      </c>
      <c r="B304" s="103"/>
      <c r="C304" s="103"/>
      <c r="D304" s="4" t="s">
        <v>1170</v>
      </c>
      <c r="E304" s="2" t="s">
        <v>1171</v>
      </c>
      <c r="F304" s="51">
        <v>0</v>
      </c>
      <c r="G304" s="51">
        <v>-786.69</v>
      </c>
      <c r="H304" s="52">
        <v>490.27</v>
      </c>
      <c r="I304" s="51">
        <v>-1800</v>
      </c>
      <c r="J304" s="51">
        <v>-1856.21</v>
      </c>
      <c r="K304" s="52">
        <v>-1436.56</v>
      </c>
      <c r="L304" s="52">
        <v>-1800</v>
      </c>
      <c r="U304" s="2">
        <f t="shared" si="87"/>
        <v>1</v>
      </c>
    </row>
    <row r="305" spans="1:21" x14ac:dyDescent="0.25">
      <c r="A305" s="22" t="s">
        <v>304</v>
      </c>
      <c r="B305" s="36"/>
      <c r="C305" s="38" t="str">
        <f t="shared" si="78"/>
        <v>6712</v>
      </c>
      <c r="D305" s="38"/>
      <c r="E305" s="38" t="str">
        <f t="shared" si="79"/>
        <v>Camp-Cost of Goods Sold</v>
      </c>
      <c r="F305" s="53">
        <v>0</v>
      </c>
      <c r="G305" s="53">
        <v>28332.870000000003</v>
      </c>
      <c r="H305" s="98">
        <v>19338.55</v>
      </c>
      <c r="I305" s="53">
        <v>-174125</v>
      </c>
      <c r="J305" s="53">
        <v>-176777.98999999996</v>
      </c>
      <c r="K305" s="98">
        <v>-179096.84999999998</v>
      </c>
      <c r="L305" s="98">
        <v>-174125</v>
      </c>
      <c r="O305" s="81" t="s">
        <v>277</v>
      </c>
      <c r="P305" s="82" t="s">
        <v>278</v>
      </c>
      <c r="U305" s="38">
        <f t="shared" si="84"/>
        <v>1</v>
      </c>
    </row>
    <row r="306" spans="1:21" hidden="1" x14ac:dyDescent="0.25">
      <c r="A306" s="22" t="s">
        <v>305</v>
      </c>
      <c r="B306" s="36"/>
      <c r="C306" s="38">
        <f t="shared" si="78"/>
        <v>0</v>
      </c>
      <c r="D306" s="38"/>
      <c r="E306" s="38">
        <f t="shared" si="79"/>
        <v>0</v>
      </c>
      <c r="F306" s="53">
        <v>0</v>
      </c>
      <c r="G306" s="53">
        <v>0</v>
      </c>
      <c r="H306" s="98">
        <v>0</v>
      </c>
      <c r="I306" s="53">
        <v>0</v>
      </c>
      <c r="J306" s="53">
        <v>0</v>
      </c>
      <c r="K306" s="98">
        <v>0</v>
      </c>
      <c r="L306" s="98">
        <v>0</v>
      </c>
      <c r="O306" s="81" t="s">
        <v>279</v>
      </c>
      <c r="P306" s="82" t="s">
        <v>280</v>
      </c>
      <c r="U306" s="38">
        <f t="shared" si="84"/>
        <v>0</v>
      </c>
    </row>
    <row r="307" spans="1:21" hidden="1" x14ac:dyDescent="0.25">
      <c r="A307" s="22" t="s">
        <v>306</v>
      </c>
      <c r="B307" s="36"/>
      <c r="C307" s="38">
        <f t="shared" si="78"/>
        <v>0</v>
      </c>
      <c r="D307" s="38"/>
      <c r="E307" s="38">
        <f t="shared" si="79"/>
        <v>0</v>
      </c>
      <c r="F307" s="53">
        <v>0</v>
      </c>
      <c r="G307" s="53">
        <v>0</v>
      </c>
      <c r="H307" s="98">
        <v>0</v>
      </c>
      <c r="I307" s="53">
        <v>0</v>
      </c>
      <c r="J307" s="53">
        <v>0</v>
      </c>
      <c r="K307" s="98">
        <v>0</v>
      </c>
      <c r="L307" s="98">
        <v>0</v>
      </c>
      <c r="O307" s="81" t="s">
        <v>281</v>
      </c>
      <c r="P307" s="82" t="s">
        <v>282</v>
      </c>
      <c r="U307" s="38">
        <f t="shared" si="84"/>
        <v>0</v>
      </c>
    </row>
    <row r="308" spans="1:21" hidden="1" x14ac:dyDescent="0.25">
      <c r="A308" s="22" t="s">
        <v>307</v>
      </c>
      <c r="B308" s="36"/>
      <c r="C308" s="38">
        <f t="shared" si="78"/>
        <v>0</v>
      </c>
      <c r="D308" s="38"/>
      <c r="E308" s="38">
        <f t="shared" si="79"/>
        <v>0</v>
      </c>
      <c r="F308" s="53">
        <v>0</v>
      </c>
      <c r="G308" s="53">
        <v>0</v>
      </c>
      <c r="H308" s="98">
        <v>0</v>
      </c>
      <c r="I308" s="53">
        <v>0</v>
      </c>
      <c r="J308" s="53">
        <v>0</v>
      </c>
      <c r="K308" s="98">
        <v>0</v>
      </c>
      <c r="L308" s="98">
        <v>0</v>
      </c>
      <c r="O308" s="81" t="s">
        <v>283</v>
      </c>
      <c r="P308" s="82" t="s">
        <v>284</v>
      </c>
      <c r="U308" s="38">
        <f t="shared" si="84"/>
        <v>0</v>
      </c>
    </row>
    <row r="309" spans="1:21" hidden="1" x14ac:dyDescent="0.25">
      <c r="A309" s="22" t="s">
        <v>308</v>
      </c>
      <c r="B309" s="36"/>
      <c r="C309" s="38">
        <f t="shared" si="78"/>
        <v>0</v>
      </c>
      <c r="D309" s="38"/>
      <c r="E309" s="38">
        <f t="shared" si="79"/>
        <v>0</v>
      </c>
      <c r="F309" s="53">
        <v>0</v>
      </c>
      <c r="G309" s="53">
        <v>0</v>
      </c>
      <c r="H309" s="98">
        <v>0</v>
      </c>
      <c r="I309" s="53">
        <v>0</v>
      </c>
      <c r="J309" s="53">
        <v>0</v>
      </c>
      <c r="K309" s="98">
        <v>0</v>
      </c>
      <c r="L309" s="98">
        <v>0</v>
      </c>
      <c r="O309" s="81" t="s">
        <v>285</v>
      </c>
      <c r="P309" s="82" t="s">
        <v>286</v>
      </c>
      <c r="U309" s="38">
        <f t="shared" si="84"/>
        <v>0</v>
      </c>
    </row>
    <row r="310" spans="1:21" outlineLevel="1" x14ac:dyDescent="0.25">
      <c r="A310" s="3" t="s">
        <v>1007</v>
      </c>
      <c r="B310" s="103"/>
      <c r="C310" s="103"/>
      <c r="D310" s="4" t="s">
        <v>1146</v>
      </c>
      <c r="E310" s="2" t="s">
        <v>1147</v>
      </c>
      <c r="F310" s="51">
        <v>0</v>
      </c>
      <c r="G310" s="51">
        <v>0</v>
      </c>
      <c r="H310" s="52">
        <v>0</v>
      </c>
      <c r="I310" s="51">
        <v>0</v>
      </c>
      <c r="J310" s="51">
        <v>0</v>
      </c>
      <c r="K310" s="52">
        <v>10</v>
      </c>
      <c r="L310" s="52">
        <v>0</v>
      </c>
      <c r="U310" s="2">
        <f t="shared" ref="U310:U321" si="88">+IF(OR(F310&lt;&gt;0,G310&lt;&gt;0,H310&lt;&gt;0,I310&lt;&gt;0,J310&lt;&gt;0,K310&lt;&gt;0,L310&lt;&gt;0),1,)</f>
        <v>1</v>
      </c>
    </row>
    <row r="311" spans="1:21" outlineLevel="1" x14ac:dyDescent="0.25">
      <c r="A311" s="3" t="s">
        <v>974</v>
      </c>
      <c r="B311" s="103"/>
      <c r="C311" s="103"/>
      <c r="D311" s="4" t="s">
        <v>1108</v>
      </c>
      <c r="E311" s="2" t="s">
        <v>1148</v>
      </c>
      <c r="F311" s="51">
        <v>0</v>
      </c>
      <c r="G311" s="51">
        <v>0</v>
      </c>
      <c r="H311" s="52">
        <v>0</v>
      </c>
      <c r="I311" s="51">
        <v>0</v>
      </c>
      <c r="J311" s="51">
        <v>62.89</v>
      </c>
      <c r="K311" s="52">
        <v>-36.700000000000003</v>
      </c>
      <c r="L311" s="52">
        <v>0</v>
      </c>
      <c r="U311" s="2">
        <f t="shared" si="88"/>
        <v>1</v>
      </c>
    </row>
    <row r="312" spans="1:21" outlineLevel="1" x14ac:dyDescent="0.25">
      <c r="A312" s="3" t="s">
        <v>1009</v>
      </c>
      <c r="B312" s="103"/>
      <c r="C312" s="103"/>
      <c r="D312" s="4" t="s">
        <v>1151</v>
      </c>
      <c r="E312" s="2" t="s">
        <v>1152</v>
      </c>
      <c r="F312" s="51">
        <v>0</v>
      </c>
      <c r="G312" s="51">
        <v>0</v>
      </c>
      <c r="H312" s="52">
        <v>0</v>
      </c>
      <c r="I312" s="51">
        <v>0</v>
      </c>
      <c r="J312" s="51">
        <v>1</v>
      </c>
      <c r="K312" s="52">
        <v>0</v>
      </c>
      <c r="L312" s="52">
        <v>0</v>
      </c>
      <c r="U312" s="2">
        <f t="shared" si="88"/>
        <v>1</v>
      </c>
    </row>
    <row r="313" spans="1:21" outlineLevel="1" x14ac:dyDescent="0.25">
      <c r="A313" s="3" t="s">
        <v>975</v>
      </c>
      <c r="B313" s="103"/>
      <c r="C313" s="103"/>
      <c r="D313" s="4" t="s">
        <v>1109</v>
      </c>
      <c r="E313" s="2" t="s">
        <v>1153</v>
      </c>
      <c r="F313" s="51">
        <v>0</v>
      </c>
      <c r="G313" s="51">
        <v>0</v>
      </c>
      <c r="H313" s="52">
        <v>0</v>
      </c>
      <c r="I313" s="51">
        <v>0</v>
      </c>
      <c r="J313" s="51">
        <v>-25.48</v>
      </c>
      <c r="K313" s="52">
        <v>-4.2699999999999996</v>
      </c>
      <c r="L313" s="52">
        <v>0</v>
      </c>
      <c r="U313" s="2">
        <f t="shared" si="88"/>
        <v>1</v>
      </c>
    </row>
    <row r="314" spans="1:21" outlineLevel="1" x14ac:dyDescent="0.25">
      <c r="A314" s="3" t="s">
        <v>1010</v>
      </c>
      <c r="B314" s="103"/>
      <c r="C314" s="103"/>
      <c r="D314" s="4" t="s">
        <v>1154</v>
      </c>
      <c r="E314" s="2" t="s">
        <v>1155</v>
      </c>
      <c r="F314" s="51">
        <v>0</v>
      </c>
      <c r="G314" s="51">
        <v>0</v>
      </c>
      <c r="H314" s="52">
        <v>0</v>
      </c>
      <c r="I314" s="51">
        <v>0</v>
      </c>
      <c r="J314" s="51">
        <v>30</v>
      </c>
      <c r="K314" s="52">
        <v>0</v>
      </c>
      <c r="L314" s="52">
        <v>0</v>
      </c>
      <c r="U314" s="2">
        <f t="shared" si="88"/>
        <v>1</v>
      </c>
    </row>
    <row r="315" spans="1:21" outlineLevel="1" x14ac:dyDescent="0.25">
      <c r="A315" s="3" t="s">
        <v>1011</v>
      </c>
      <c r="B315" s="103"/>
      <c r="C315" s="103"/>
      <c r="D315" s="4" t="s">
        <v>1156</v>
      </c>
      <c r="E315" s="2" t="s">
        <v>1157</v>
      </c>
      <c r="F315" s="51">
        <v>0</v>
      </c>
      <c r="G315" s="51">
        <v>0</v>
      </c>
      <c r="H315" s="52">
        <v>0</v>
      </c>
      <c r="I315" s="51">
        <v>0</v>
      </c>
      <c r="J315" s="51">
        <v>-0.47</v>
      </c>
      <c r="K315" s="52">
        <v>-2.65</v>
      </c>
      <c r="L315" s="52">
        <v>0</v>
      </c>
      <c r="U315" s="2">
        <f t="shared" si="88"/>
        <v>1</v>
      </c>
    </row>
    <row r="316" spans="1:21" outlineLevel="1" x14ac:dyDescent="0.25">
      <c r="A316" s="3" t="s">
        <v>1012</v>
      </c>
      <c r="B316" s="103"/>
      <c r="C316" s="103"/>
      <c r="D316" s="4" t="s">
        <v>1158</v>
      </c>
      <c r="E316" s="2" t="s">
        <v>1159</v>
      </c>
      <c r="F316" s="51">
        <v>0</v>
      </c>
      <c r="G316" s="51">
        <v>0</v>
      </c>
      <c r="H316" s="52">
        <v>0</v>
      </c>
      <c r="I316" s="51">
        <v>0</v>
      </c>
      <c r="J316" s="51">
        <v>-0.01</v>
      </c>
      <c r="K316" s="52">
        <v>-5.5</v>
      </c>
      <c r="L316" s="52">
        <v>0</v>
      </c>
      <c r="U316" s="2">
        <f t="shared" si="88"/>
        <v>1</v>
      </c>
    </row>
    <row r="317" spans="1:21" outlineLevel="1" x14ac:dyDescent="0.25">
      <c r="A317" s="3" t="s">
        <v>1013</v>
      </c>
      <c r="B317" s="103"/>
      <c r="C317" s="103"/>
      <c r="D317" s="4" t="s">
        <v>1160</v>
      </c>
      <c r="E317" s="2" t="s">
        <v>1161</v>
      </c>
      <c r="F317" s="51">
        <v>0</v>
      </c>
      <c r="G317" s="51">
        <v>0</v>
      </c>
      <c r="H317" s="52">
        <v>0</v>
      </c>
      <c r="I317" s="51">
        <v>0</v>
      </c>
      <c r="J317" s="51">
        <v>0</v>
      </c>
      <c r="K317" s="52">
        <v>5.15</v>
      </c>
      <c r="L317" s="52">
        <v>0</v>
      </c>
      <c r="U317" s="2">
        <f t="shared" si="88"/>
        <v>1</v>
      </c>
    </row>
    <row r="318" spans="1:21" outlineLevel="1" x14ac:dyDescent="0.25">
      <c r="A318" s="3" t="s">
        <v>1014</v>
      </c>
      <c r="B318" s="103"/>
      <c r="C318" s="103"/>
      <c r="D318" s="4" t="s">
        <v>1162</v>
      </c>
      <c r="E318" s="2" t="s">
        <v>1163</v>
      </c>
      <c r="F318" s="51">
        <v>0</v>
      </c>
      <c r="G318" s="51">
        <v>0</v>
      </c>
      <c r="H318" s="52">
        <v>0</v>
      </c>
      <c r="I318" s="51">
        <v>0</v>
      </c>
      <c r="J318" s="51">
        <v>0</v>
      </c>
      <c r="K318" s="52">
        <v>-1.5</v>
      </c>
      <c r="L318" s="52">
        <v>0</v>
      </c>
      <c r="U318" s="2">
        <f t="shared" si="88"/>
        <v>1</v>
      </c>
    </row>
    <row r="319" spans="1:21" outlineLevel="1" x14ac:dyDescent="0.25">
      <c r="A319" s="3" t="s">
        <v>1015</v>
      </c>
      <c r="B319" s="103"/>
      <c r="C319" s="103"/>
      <c r="D319" s="4" t="s">
        <v>1164</v>
      </c>
      <c r="E319" s="2" t="s">
        <v>1165</v>
      </c>
      <c r="F319" s="51">
        <v>0</v>
      </c>
      <c r="G319" s="51">
        <v>0</v>
      </c>
      <c r="H319" s="52">
        <v>0</v>
      </c>
      <c r="I319" s="51">
        <v>0</v>
      </c>
      <c r="J319" s="51">
        <v>0</v>
      </c>
      <c r="K319" s="52">
        <v>16.75</v>
      </c>
      <c r="L319" s="52">
        <v>0</v>
      </c>
      <c r="U319" s="2">
        <f t="shared" si="88"/>
        <v>1</v>
      </c>
    </row>
    <row r="320" spans="1:21" outlineLevel="1" x14ac:dyDescent="0.25">
      <c r="A320" s="3" t="s">
        <v>1017</v>
      </c>
      <c r="B320" s="103"/>
      <c r="C320" s="103"/>
      <c r="D320" s="4" t="s">
        <v>1168</v>
      </c>
      <c r="E320" s="2" t="s">
        <v>1169</v>
      </c>
      <c r="F320" s="51">
        <v>0</v>
      </c>
      <c r="G320" s="51">
        <v>0</v>
      </c>
      <c r="H320" s="52">
        <v>0</v>
      </c>
      <c r="I320" s="51">
        <v>0</v>
      </c>
      <c r="J320" s="51">
        <v>2</v>
      </c>
      <c r="K320" s="52">
        <v>0</v>
      </c>
      <c r="L320" s="52">
        <v>0</v>
      </c>
      <c r="U320" s="2">
        <f t="shared" si="88"/>
        <v>1</v>
      </c>
    </row>
    <row r="321" spans="1:21" outlineLevel="1" x14ac:dyDescent="0.25">
      <c r="A321" s="3" t="s">
        <v>1018</v>
      </c>
      <c r="B321" s="103"/>
      <c r="C321" s="103"/>
      <c r="D321" s="4" t="s">
        <v>1170</v>
      </c>
      <c r="E321" s="2" t="s">
        <v>1171</v>
      </c>
      <c r="F321" s="51">
        <v>0</v>
      </c>
      <c r="G321" s="51">
        <v>0</v>
      </c>
      <c r="H321" s="52">
        <v>0</v>
      </c>
      <c r="I321" s="51">
        <v>0</v>
      </c>
      <c r="J321" s="51">
        <v>0</v>
      </c>
      <c r="K321" s="52">
        <v>-19</v>
      </c>
      <c r="L321" s="52">
        <v>0</v>
      </c>
      <c r="U321" s="2">
        <f t="shared" si="88"/>
        <v>1</v>
      </c>
    </row>
    <row r="322" spans="1:21" x14ac:dyDescent="0.25">
      <c r="A322" s="22" t="s">
        <v>309</v>
      </c>
      <c r="B322" s="36"/>
      <c r="C322" s="38" t="str">
        <f t="shared" si="78"/>
        <v>6736</v>
      </c>
      <c r="D322" s="38"/>
      <c r="E322" s="38" t="str">
        <f t="shared" si="79"/>
        <v>Camp-Cash Over/Under</v>
      </c>
      <c r="F322" s="53">
        <v>0</v>
      </c>
      <c r="G322" s="53">
        <v>0</v>
      </c>
      <c r="H322" s="98">
        <v>0</v>
      </c>
      <c r="I322" s="53">
        <v>0</v>
      </c>
      <c r="J322" s="53">
        <v>69.929999999999993</v>
      </c>
      <c r="K322" s="98">
        <v>-37.720000000000006</v>
      </c>
      <c r="L322" s="98">
        <v>0</v>
      </c>
      <c r="O322" s="81" t="s">
        <v>287</v>
      </c>
      <c r="P322" s="82" t="s">
        <v>288</v>
      </c>
      <c r="U322" s="38">
        <f t="shared" si="84"/>
        <v>1</v>
      </c>
    </row>
    <row r="323" spans="1:21" hidden="1" x14ac:dyDescent="0.25">
      <c r="A323" s="22" t="s">
        <v>876</v>
      </c>
      <c r="B323" s="68"/>
      <c r="C323" s="38">
        <f t="shared" ref="C323" si="89">+IF(OR(F323&lt;&gt;0,G323&lt;&gt;0,H323&lt;&gt;0,I323&lt;&gt;0,J323&lt;&gt;0,K323&lt;&gt;0,L323&lt;&gt;0),O323,)</f>
        <v>0</v>
      </c>
      <c r="D323" s="38"/>
      <c r="E323" s="38">
        <f t="shared" ref="E323" si="90">+IF(OR(F323&lt;&gt;0,G323&lt;&gt;0,H323&lt;&gt;0,I323&lt;&gt;0,J323&lt;&gt;0,K323&lt;&gt;0,L323&lt;&gt;0),P323,)</f>
        <v>0</v>
      </c>
      <c r="F323" s="53">
        <v>0</v>
      </c>
      <c r="G323" s="53">
        <v>0</v>
      </c>
      <c r="H323" s="98">
        <v>0</v>
      </c>
      <c r="I323" s="53">
        <v>0</v>
      </c>
      <c r="J323" s="53">
        <v>0</v>
      </c>
      <c r="K323" s="98">
        <v>0</v>
      </c>
      <c r="L323" s="98">
        <v>0</v>
      </c>
      <c r="O323" s="81" t="s">
        <v>874</v>
      </c>
      <c r="P323" s="82" t="s">
        <v>875</v>
      </c>
      <c r="U323" s="38">
        <f t="shared" si="84"/>
        <v>0</v>
      </c>
    </row>
    <row r="324" spans="1:21" hidden="1" x14ac:dyDescent="0.25">
      <c r="A324" s="22" t="s">
        <v>880</v>
      </c>
      <c r="B324" s="36"/>
      <c r="C324" s="38">
        <f t="shared" si="78"/>
        <v>0</v>
      </c>
      <c r="D324" s="38"/>
      <c r="E324" s="38">
        <f t="shared" si="79"/>
        <v>0</v>
      </c>
      <c r="F324" s="53">
        <v>0</v>
      </c>
      <c r="G324" s="53">
        <v>0</v>
      </c>
      <c r="H324" s="98">
        <v>0</v>
      </c>
      <c r="I324" s="53">
        <v>0</v>
      </c>
      <c r="J324" s="53">
        <v>0</v>
      </c>
      <c r="K324" s="98">
        <v>0</v>
      </c>
      <c r="L324" s="98">
        <v>0</v>
      </c>
      <c r="O324" s="81" t="s">
        <v>289</v>
      </c>
      <c r="P324" s="82" t="s">
        <v>290</v>
      </c>
      <c r="U324" s="38">
        <f t="shared" si="84"/>
        <v>0</v>
      </c>
    </row>
    <row r="325" spans="1:21" ht="15.75" thickBot="1" x14ac:dyDescent="0.3">
      <c r="B325" s="64"/>
      <c r="C325" s="125" t="s">
        <v>291</v>
      </c>
      <c r="D325" s="125"/>
      <c r="E325" s="125"/>
      <c r="F325" s="54">
        <f>F245+F249+F256+F265+F266+F267+F273+F274+F276+F289+F292+F305+F306+F307+F308+F309+F322+F324+F323</f>
        <v>53000</v>
      </c>
      <c r="G325" s="54">
        <f t="shared" ref="G325:K325" si="91">G245+G249+G256+G265+G266+G267+G273+G274+G276+G289+G292+G305+G306+G307+G308+G309+G322+G324+G323</f>
        <v>70973.58</v>
      </c>
      <c r="H325" s="55">
        <f t="shared" si="91"/>
        <v>25792.69</v>
      </c>
      <c r="I325" s="54">
        <f t="shared" si="91"/>
        <v>2606975</v>
      </c>
      <c r="J325" s="54">
        <f>J245+J249+J256+J265+J266+J267+J273+J274+J276+J289+J292+J305+J306+J307+J308+J309+J322+J324+J323</f>
        <v>2478980.5700000003</v>
      </c>
      <c r="K325" s="55">
        <f t="shared" si="91"/>
        <v>2479819.7099999995</v>
      </c>
      <c r="L325" s="57">
        <f>L245+L249+L256+L265+L266+L267+L273+L274+L276+L289+L292+L305+L306+L307+L308+L309+L322+L324+L323</f>
        <v>2606975</v>
      </c>
      <c r="N325" s="2">
        <v>1</v>
      </c>
      <c r="U325" s="38">
        <f t="shared" si="84"/>
        <v>1</v>
      </c>
    </row>
    <row r="326" spans="1:21" ht="15.75" hidden="1" thickTop="1" x14ac:dyDescent="0.25">
      <c r="B326" s="113" t="s">
        <v>292</v>
      </c>
      <c r="C326" s="113"/>
      <c r="D326" s="113"/>
      <c r="E326" s="113"/>
      <c r="F326" s="58"/>
      <c r="G326" s="58"/>
      <c r="H326" s="58"/>
      <c r="I326" s="58"/>
      <c r="J326" s="58"/>
      <c r="K326" s="58"/>
      <c r="L326" s="58"/>
      <c r="N326" s="2">
        <v>1</v>
      </c>
      <c r="U326" s="38">
        <f t="shared" si="84"/>
        <v>0</v>
      </c>
    </row>
    <row r="327" spans="1:21" ht="15.75" outlineLevel="1" thickTop="1" x14ac:dyDescent="0.25">
      <c r="A327" s="3" t="s">
        <v>1021</v>
      </c>
      <c r="B327" s="103"/>
      <c r="C327" s="103"/>
      <c r="D327" s="4" t="s">
        <v>1176</v>
      </c>
      <c r="E327" s="2" t="s">
        <v>1289</v>
      </c>
      <c r="F327" s="51">
        <v>1448</v>
      </c>
      <c r="G327" s="51">
        <v>0</v>
      </c>
      <c r="H327" s="52">
        <v>0</v>
      </c>
      <c r="I327" s="51">
        <v>13000</v>
      </c>
      <c r="J327" s="51">
        <v>2705</v>
      </c>
      <c r="K327" s="52">
        <v>13453</v>
      </c>
      <c r="L327" s="52">
        <v>13000</v>
      </c>
      <c r="U327" s="2">
        <f t="shared" ref="U327:U358" si="92">+IF(OR(F327&lt;&gt;0,G327&lt;&gt;0,H327&lt;&gt;0,I327&lt;&gt;0,J327&lt;&gt;0,K327&lt;&gt;0,L327&lt;&gt;0),1,)</f>
        <v>1</v>
      </c>
    </row>
    <row r="328" spans="1:21" outlineLevel="1" x14ac:dyDescent="0.25">
      <c r="A328" s="3" t="s">
        <v>1022</v>
      </c>
      <c r="B328" s="103"/>
      <c r="C328" s="103"/>
      <c r="D328" s="4" t="s">
        <v>1177</v>
      </c>
      <c r="E328" s="2" t="s">
        <v>1290</v>
      </c>
      <c r="F328" s="51">
        <v>0</v>
      </c>
      <c r="G328" s="51">
        <v>0</v>
      </c>
      <c r="H328" s="52">
        <v>0</v>
      </c>
      <c r="I328" s="51">
        <v>0</v>
      </c>
      <c r="J328" s="51">
        <v>0</v>
      </c>
      <c r="K328" s="52">
        <v>120</v>
      </c>
      <c r="L328" s="52">
        <v>0</v>
      </c>
      <c r="U328" s="2">
        <f t="shared" si="92"/>
        <v>1</v>
      </c>
    </row>
    <row r="329" spans="1:21" outlineLevel="1" x14ac:dyDescent="0.25">
      <c r="A329" s="3" t="s">
        <v>1023</v>
      </c>
      <c r="B329" s="103"/>
      <c r="C329" s="103"/>
      <c r="D329" s="4" t="s">
        <v>1178</v>
      </c>
      <c r="E329" s="2" t="s">
        <v>1291</v>
      </c>
      <c r="F329" s="51">
        <v>0</v>
      </c>
      <c r="G329" s="51">
        <v>0</v>
      </c>
      <c r="H329" s="52">
        <v>0</v>
      </c>
      <c r="I329" s="51">
        <v>350</v>
      </c>
      <c r="J329" s="51">
        <v>0</v>
      </c>
      <c r="K329" s="52">
        <v>363</v>
      </c>
      <c r="L329" s="52">
        <v>350</v>
      </c>
      <c r="U329" s="2">
        <f t="shared" si="92"/>
        <v>1</v>
      </c>
    </row>
    <row r="330" spans="1:21" outlineLevel="1" x14ac:dyDescent="0.25">
      <c r="A330" s="3" t="s">
        <v>1024</v>
      </c>
      <c r="B330" s="103"/>
      <c r="C330" s="103"/>
      <c r="D330" s="4" t="s">
        <v>1179</v>
      </c>
      <c r="E330" s="2" t="s">
        <v>1292</v>
      </c>
      <c r="F330" s="51">
        <v>0</v>
      </c>
      <c r="G330" s="51">
        <v>0</v>
      </c>
      <c r="H330" s="52">
        <v>0</v>
      </c>
      <c r="I330" s="51">
        <v>200</v>
      </c>
      <c r="J330" s="51">
        <v>200</v>
      </c>
      <c r="K330" s="52">
        <v>0</v>
      </c>
      <c r="L330" s="52">
        <v>200</v>
      </c>
      <c r="U330" s="2">
        <f t="shared" si="92"/>
        <v>1</v>
      </c>
    </row>
    <row r="331" spans="1:21" outlineLevel="1" x14ac:dyDescent="0.25">
      <c r="A331" s="3" t="s">
        <v>1025</v>
      </c>
      <c r="B331" s="103"/>
      <c r="C331" s="103"/>
      <c r="D331" s="4" t="s">
        <v>1180</v>
      </c>
      <c r="E331" s="2" t="s">
        <v>1293</v>
      </c>
      <c r="F331" s="51">
        <v>0</v>
      </c>
      <c r="G331" s="51">
        <v>0</v>
      </c>
      <c r="H331" s="52">
        <v>0</v>
      </c>
      <c r="I331" s="51">
        <v>600</v>
      </c>
      <c r="J331" s="51">
        <v>0</v>
      </c>
      <c r="K331" s="52">
        <v>548</v>
      </c>
      <c r="L331" s="52">
        <v>600</v>
      </c>
      <c r="U331" s="2">
        <f t="shared" si="92"/>
        <v>1</v>
      </c>
    </row>
    <row r="332" spans="1:21" outlineLevel="1" x14ac:dyDescent="0.25">
      <c r="A332" s="3" t="s">
        <v>1026</v>
      </c>
      <c r="B332" s="103"/>
      <c r="C332" s="103"/>
      <c r="D332" s="4" t="s">
        <v>1181</v>
      </c>
      <c r="E332" s="2" t="s">
        <v>1294</v>
      </c>
      <c r="F332" s="51">
        <v>0</v>
      </c>
      <c r="G332" s="51">
        <v>0</v>
      </c>
      <c r="H332" s="52">
        <v>0</v>
      </c>
      <c r="I332" s="51">
        <v>5000</v>
      </c>
      <c r="J332" s="51">
        <v>6900</v>
      </c>
      <c r="K332" s="52">
        <v>2220</v>
      </c>
      <c r="L332" s="52">
        <v>5000</v>
      </c>
      <c r="U332" s="2">
        <f t="shared" si="92"/>
        <v>1</v>
      </c>
    </row>
    <row r="333" spans="1:21" outlineLevel="1" x14ac:dyDescent="0.25">
      <c r="A333" s="3" t="s">
        <v>1027</v>
      </c>
      <c r="B333" s="103"/>
      <c r="C333" s="103"/>
      <c r="D333" s="4" t="s">
        <v>1182</v>
      </c>
      <c r="E333" s="2" t="s">
        <v>1295</v>
      </c>
      <c r="F333" s="51">
        <v>0</v>
      </c>
      <c r="G333" s="51">
        <v>0</v>
      </c>
      <c r="H333" s="52">
        <v>0</v>
      </c>
      <c r="I333" s="51">
        <v>1500</v>
      </c>
      <c r="J333" s="51">
        <v>1840</v>
      </c>
      <c r="K333" s="52">
        <v>1700</v>
      </c>
      <c r="L333" s="52">
        <v>1500</v>
      </c>
      <c r="U333" s="2">
        <f t="shared" si="92"/>
        <v>1</v>
      </c>
    </row>
    <row r="334" spans="1:21" outlineLevel="1" x14ac:dyDescent="0.25">
      <c r="A334" s="3" t="s">
        <v>1028</v>
      </c>
      <c r="B334" s="103"/>
      <c r="C334" s="103"/>
      <c r="D334" s="4" t="s">
        <v>1183</v>
      </c>
      <c r="E334" s="2" t="s">
        <v>1296</v>
      </c>
      <c r="F334" s="51">
        <v>0</v>
      </c>
      <c r="G334" s="51">
        <v>0</v>
      </c>
      <c r="H334" s="52">
        <v>0</v>
      </c>
      <c r="I334" s="51">
        <v>225</v>
      </c>
      <c r="J334" s="51">
        <v>0</v>
      </c>
      <c r="K334" s="52">
        <v>225</v>
      </c>
      <c r="L334" s="52">
        <v>225</v>
      </c>
      <c r="U334" s="2">
        <f t="shared" si="92"/>
        <v>1</v>
      </c>
    </row>
    <row r="335" spans="1:21" outlineLevel="1" x14ac:dyDescent="0.25">
      <c r="A335" s="3" t="s">
        <v>1029</v>
      </c>
      <c r="B335" s="103"/>
      <c r="C335" s="103"/>
      <c r="D335" s="4" t="s">
        <v>1184</v>
      </c>
      <c r="E335" s="2" t="s">
        <v>1297</v>
      </c>
      <c r="F335" s="51">
        <v>0</v>
      </c>
      <c r="G335" s="51">
        <v>0</v>
      </c>
      <c r="H335" s="52">
        <v>120</v>
      </c>
      <c r="I335" s="51">
        <v>600</v>
      </c>
      <c r="J335" s="51">
        <v>75</v>
      </c>
      <c r="K335" s="52">
        <v>650</v>
      </c>
      <c r="L335" s="52">
        <v>600</v>
      </c>
      <c r="U335" s="2">
        <f t="shared" si="92"/>
        <v>1</v>
      </c>
    </row>
    <row r="336" spans="1:21" outlineLevel="1" x14ac:dyDescent="0.25">
      <c r="A336" s="3" t="s">
        <v>1030</v>
      </c>
      <c r="B336" s="103"/>
      <c r="C336" s="103"/>
      <c r="D336" s="4" t="s">
        <v>1185</v>
      </c>
      <c r="E336" s="2" t="s">
        <v>1298</v>
      </c>
      <c r="F336" s="51">
        <v>0</v>
      </c>
      <c r="G336" s="51">
        <v>0</v>
      </c>
      <c r="H336" s="52">
        <v>0</v>
      </c>
      <c r="I336" s="51">
        <v>1500</v>
      </c>
      <c r="J336" s="51">
        <v>1290</v>
      </c>
      <c r="K336" s="52">
        <v>1435</v>
      </c>
      <c r="L336" s="52">
        <v>1500</v>
      </c>
      <c r="U336" s="2">
        <f t="shared" si="92"/>
        <v>1</v>
      </c>
    </row>
    <row r="337" spans="1:21" outlineLevel="1" x14ac:dyDescent="0.25">
      <c r="A337" s="3" t="s">
        <v>1031</v>
      </c>
      <c r="B337" s="103"/>
      <c r="C337" s="103"/>
      <c r="D337" s="4" t="s">
        <v>1186</v>
      </c>
      <c r="E337" s="2" t="s">
        <v>1299</v>
      </c>
      <c r="F337" s="51">
        <v>0</v>
      </c>
      <c r="G337" s="51">
        <v>0</v>
      </c>
      <c r="H337" s="52">
        <v>0</v>
      </c>
      <c r="I337" s="51">
        <v>750</v>
      </c>
      <c r="J337" s="51">
        <v>0</v>
      </c>
      <c r="K337" s="52">
        <v>800</v>
      </c>
      <c r="L337" s="52">
        <v>750</v>
      </c>
      <c r="U337" s="2">
        <f t="shared" si="92"/>
        <v>1</v>
      </c>
    </row>
    <row r="338" spans="1:21" outlineLevel="1" x14ac:dyDescent="0.25">
      <c r="A338" s="3" t="s">
        <v>1032</v>
      </c>
      <c r="B338" s="103"/>
      <c r="C338" s="103"/>
      <c r="D338" s="4" t="s">
        <v>1187</v>
      </c>
      <c r="E338" s="2" t="s">
        <v>1300</v>
      </c>
      <c r="F338" s="51">
        <v>0</v>
      </c>
      <c r="G338" s="51">
        <v>0</v>
      </c>
      <c r="H338" s="52">
        <v>0</v>
      </c>
      <c r="I338" s="51">
        <v>3000</v>
      </c>
      <c r="J338" s="51">
        <v>1433.1</v>
      </c>
      <c r="K338" s="52">
        <v>1692.07</v>
      </c>
      <c r="L338" s="52">
        <v>3000</v>
      </c>
      <c r="U338" s="2">
        <f t="shared" si="92"/>
        <v>1</v>
      </c>
    </row>
    <row r="339" spans="1:21" outlineLevel="1" x14ac:dyDescent="0.25">
      <c r="A339" s="3" t="s">
        <v>1033</v>
      </c>
      <c r="B339" s="103"/>
      <c r="C339" s="103"/>
      <c r="D339" s="4" t="s">
        <v>1188</v>
      </c>
      <c r="E339" s="2" t="s">
        <v>1301</v>
      </c>
      <c r="F339" s="51">
        <v>0</v>
      </c>
      <c r="G339" s="51">
        <v>0</v>
      </c>
      <c r="H339" s="52">
        <v>0</v>
      </c>
      <c r="I339" s="51">
        <v>900</v>
      </c>
      <c r="J339" s="51">
        <v>0</v>
      </c>
      <c r="K339" s="52">
        <v>900</v>
      </c>
      <c r="L339" s="52">
        <v>900</v>
      </c>
      <c r="U339" s="2">
        <f t="shared" si="92"/>
        <v>1</v>
      </c>
    </row>
    <row r="340" spans="1:21" outlineLevel="1" x14ac:dyDescent="0.25">
      <c r="A340" s="3" t="s">
        <v>1034</v>
      </c>
      <c r="B340" s="103"/>
      <c r="C340" s="103"/>
      <c r="D340" s="4" t="s">
        <v>1189</v>
      </c>
      <c r="E340" s="2" t="s">
        <v>1302</v>
      </c>
      <c r="F340" s="51">
        <v>0</v>
      </c>
      <c r="G340" s="51">
        <v>0</v>
      </c>
      <c r="H340" s="52">
        <v>0</v>
      </c>
      <c r="I340" s="51">
        <v>5000</v>
      </c>
      <c r="J340" s="51">
        <v>4957</v>
      </c>
      <c r="K340" s="52">
        <v>5073</v>
      </c>
      <c r="L340" s="52">
        <v>5000</v>
      </c>
      <c r="U340" s="2">
        <f t="shared" si="92"/>
        <v>1</v>
      </c>
    </row>
    <row r="341" spans="1:21" outlineLevel="1" x14ac:dyDescent="0.25">
      <c r="A341" s="3" t="s">
        <v>1035</v>
      </c>
      <c r="B341" s="103"/>
      <c r="C341" s="103"/>
      <c r="D341" s="4" t="s">
        <v>1190</v>
      </c>
      <c r="E341" s="2" t="s">
        <v>1303</v>
      </c>
      <c r="F341" s="51">
        <v>0</v>
      </c>
      <c r="G341" s="51">
        <v>0</v>
      </c>
      <c r="H341" s="52">
        <v>0</v>
      </c>
      <c r="I341" s="51">
        <v>2500</v>
      </c>
      <c r="J341" s="51">
        <v>1515</v>
      </c>
      <c r="K341" s="52">
        <v>1760</v>
      </c>
      <c r="L341" s="52">
        <v>2500</v>
      </c>
      <c r="U341" s="2">
        <f t="shared" si="92"/>
        <v>1</v>
      </c>
    </row>
    <row r="342" spans="1:21" outlineLevel="1" x14ac:dyDescent="0.25">
      <c r="A342" s="3" t="s">
        <v>1036</v>
      </c>
      <c r="B342" s="103"/>
      <c r="C342" s="103"/>
      <c r="D342" s="4" t="s">
        <v>1191</v>
      </c>
      <c r="E342" s="2" t="s">
        <v>1304</v>
      </c>
      <c r="F342" s="51">
        <v>0</v>
      </c>
      <c r="G342" s="51">
        <v>0</v>
      </c>
      <c r="H342" s="52">
        <v>0</v>
      </c>
      <c r="I342" s="51">
        <v>350</v>
      </c>
      <c r="J342" s="51">
        <v>0</v>
      </c>
      <c r="K342" s="52">
        <v>0</v>
      </c>
      <c r="L342" s="52">
        <v>350</v>
      </c>
      <c r="U342" s="2">
        <f t="shared" si="92"/>
        <v>1</v>
      </c>
    </row>
    <row r="343" spans="1:21" outlineLevel="1" x14ac:dyDescent="0.25">
      <c r="A343" s="3" t="s">
        <v>1037</v>
      </c>
      <c r="B343" s="103"/>
      <c r="C343" s="103"/>
      <c r="D343" s="4" t="s">
        <v>1192</v>
      </c>
      <c r="E343" s="2" t="s">
        <v>1305</v>
      </c>
      <c r="F343" s="51">
        <v>0</v>
      </c>
      <c r="G343" s="51">
        <v>0</v>
      </c>
      <c r="H343" s="52">
        <v>0</v>
      </c>
      <c r="I343" s="51">
        <v>0</v>
      </c>
      <c r="J343" s="51">
        <v>0</v>
      </c>
      <c r="K343" s="52">
        <v>70</v>
      </c>
      <c r="L343" s="52">
        <v>0</v>
      </c>
      <c r="U343" s="2">
        <f t="shared" si="92"/>
        <v>1</v>
      </c>
    </row>
    <row r="344" spans="1:21" outlineLevel="1" x14ac:dyDescent="0.25">
      <c r="A344" s="3" t="s">
        <v>1038</v>
      </c>
      <c r="B344" s="103"/>
      <c r="C344" s="103"/>
      <c r="D344" s="4" t="s">
        <v>1193</v>
      </c>
      <c r="E344" s="2" t="s">
        <v>1306</v>
      </c>
      <c r="F344" s="51">
        <v>0</v>
      </c>
      <c r="G344" s="51">
        <v>0</v>
      </c>
      <c r="H344" s="52">
        <v>0</v>
      </c>
      <c r="I344" s="51">
        <v>350</v>
      </c>
      <c r="J344" s="51">
        <v>168</v>
      </c>
      <c r="K344" s="52">
        <v>304</v>
      </c>
      <c r="L344" s="52">
        <v>350</v>
      </c>
      <c r="U344" s="2">
        <f t="shared" si="92"/>
        <v>1</v>
      </c>
    </row>
    <row r="345" spans="1:21" outlineLevel="1" x14ac:dyDescent="0.25">
      <c r="A345" s="3" t="s">
        <v>1039</v>
      </c>
      <c r="B345" s="103"/>
      <c r="C345" s="103"/>
      <c r="D345" s="4" t="s">
        <v>1194</v>
      </c>
      <c r="E345" s="2" t="s">
        <v>1307</v>
      </c>
      <c r="F345" s="51">
        <v>0</v>
      </c>
      <c r="G345" s="51">
        <v>0</v>
      </c>
      <c r="H345" s="52">
        <v>0</v>
      </c>
      <c r="I345" s="51">
        <v>0</v>
      </c>
      <c r="J345" s="51">
        <v>152</v>
      </c>
      <c r="K345" s="52">
        <v>0</v>
      </c>
      <c r="L345" s="52">
        <v>0</v>
      </c>
      <c r="U345" s="2">
        <f t="shared" si="92"/>
        <v>1</v>
      </c>
    </row>
    <row r="346" spans="1:21" outlineLevel="1" x14ac:dyDescent="0.25">
      <c r="A346" s="3" t="s">
        <v>1040</v>
      </c>
      <c r="B346" s="103"/>
      <c r="C346" s="103"/>
      <c r="D346" s="4" t="s">
        <v>1195</v>
      </c>
      <c r="E346" s="2" t="s">
        <v>1308</v>
      </c>
      <c r="F346" s="51">
        <v>0</v>
      </c>
      <c r="G346" s="51">
        <v>0</v>
      </c>
      <c r="H346" s="52">
        <v>0</v>
      </c>
      <c r="I346" s="51">
        <v>1000</v>
      </c>
      <c r="J346" s="51">
        <v>0</v>
      </c>
      <c r="K346" s="52">
        <v>1007</v>
      </c>
      <c r="L346" s="52">
        <v>1000</v>
      </c>
      <c r="U346" s="2">
        <f t="shared" si="92"/>
        <v>1</v>
      </c>
    </row>
    <row r="347" spans="1:21" outlineLevel="1" x14ac:dyDescent="0.25">
      <c r="A347" s="3" t="s">
        <v>1041</v>
      </c>
      <c r="B347" s="103"/>
      <c r="C347" s="103"/>
      <c r="D347" s="4" t="s">
        <v>1196</v>
      </c>
      <c r="E347" s="2" t="s">
        <v>1309</v>
      </c>
      <c r="F347" s="51">
        <v>0</v>
      </c>
      <c r="G347" s="51">
        <v>66.349999999999994</v>
      </c>
      <c r="H347" s="52">
        <v>91</v>
      </c>
      <c r="I347" s="51">
        <v>3000</v>
      </c>
      <c r="J347" s="51">
        <v>3818</v>
      </c>
      <c r="K347" s="52">
        <v>3718</v>
      </c>
      <c r="L347" s="52">
        <v>3000</v>
      </c>
      <c r="U347" s="2">
        <f t="shared" si="92"/>
        <v>1</v>
      </c>
    </row>
    <row r="348" spans="1:21" outlineLevel="1" x14ac:dyDescent="0.25">
      <c r="A348" s="3" t="s">
        <v>1042</v>
      </c>
      <c r="B348" s="103"/>
      <c r="C348" s="103"/>
      <c r="D348" s="4" t="s">
        <v>1197</v>
      </c>
      <c r="E348" s="2" t="s">
        <v>1310</v>
      </c>
      <c r="F348" s="51">
        <v>0</v>
      </c>
      <c r="G348" s="51">
        <v>0</v>
      </c>
      <c r="H348" s="52">
        <v>0</v>
      </c>
      <c r="I348" s="51">
        <v>2700</v>
      </c>
      <c r="J348" s="51">
        <v>1230</v>
      </c>
      <c r="K348" s="52">
        <v>2771</v>
      </c>
      <c r="L348" s="52">
        <v>2700</v>
      </c>
      <c r="U348" s="2">
        <f t="shared" si="92"/>
        <v>1</v>
      </c>
    </row>
    <row r="349" spans="1:21" outlineLevel="1" x14ac:dyDescent="0.25">
      <c r="A349" s="3" t="s">
        <v>1043</v>
      </c>
      <c r="B349" s="103"/>
      <c r="C349" s="103"/>
      <c r="D349" s="4" t="s">
        <v>1198</v>
      </c>
      <c r="E349" s="2" t="s">
        <v>1311</v>
      </c>
      <c r="F349" s="51">
        <v>0</v>
      </c>
      <c r="G349" s="51">
        <v>0</v>
      </c>
      <c r="H349" s="52">
        <v>0</v>
      </c>
      <c r="I349" s="51">
        <v>3000</v>
      </c>
      <c r="J349" s="51">
        <v>2450</v>
      </c>
      <c r="K349" s="52">
        <v>2275</v>
      </c>
      <c r="L349" s="52">
        <v>3000</v>
      </c>
      <c r="U349" s="2">
        <f t="shared" si="92"/>
        <v>1</v>
      </c>
    </row>
    <row r="350" spans="1:21" outlineLevel="1" x14ac:dyDescent="0.25">
      <c r="A350" s="3" t="s">
        <v>1044</v>
      </c>
      <c r="B350" s="103"/>
      <c r="C350" s="103"/>
      <c r="D350" s="4" t="s">
        <v>1199</v>
      </c>
      <c r="E350" s="2" t="s">
        <v>1312</v>
      </c>
      <c r="F350" s="51">
        <v>0</v>
      </c>
      <c r="G350" s="51">
        <v>0</v>
      </c>
      <c r="H350" s="52">
        <v>0</v>
      </c>
      <c r="I350" s="51">
        <v>700</v>
      </c>
      <c r="J350" s="51">
        <v>1140</v>
      </c>
      <c r="K350" s="52">
        <v>675.94</v>
      </c>
      <c r="L350" s="52">
        <v>700</v>
      </c>
      <c r="U350" s="2">
        <f t="shared" si="92"/>
        <v>1</v>
      </c>
    </row>
    <row r="351" spans="1:21" outlineLevel="1" x14ac:dyDescent="0.25">
      <c r="A351" s="3" t="s">
        <v>1045</v>
      </c>
      <c r="B351" s="103"/>
      <c r="C351" s="103"/>
      <c r="D351" s="4" t="s">
        <v>1200</v>
      </c>
      <c r="E351" s="2" t="s">
        <v>1313</v>
      </c>
      <c r="F351" s="51">
        <v>0</v>
      </c>
      <c r="G351" s="51">
        <v>0</v>
      </c>
      <c r="H351" s="52">
        <v>0</v>
      </c>
      <c r="I351" s="51">
        <v>225</v>
      </c>
      <c r="J351" s="51">
        <v>15</v>
      </c>
      <c r="K351" s="52">
        <v>0</v>
      </c>
      <c r="L351" s="52">
        <v>225</v>
      </c>
      <c r="U351" s="2">
        <f t="shared" si="92"/>
        <v>1</v>
      </c>
    </row>
    <row r="352" spans="1:21" outlineLevel="1" x14ac:dyDescent="0.25">
      <c r="A352" s="3" t="s">
        <v>1046</v>
      </c>
      <c r="B352" s="103"/>
      <c r="C352" s="103"/>
      <c r="D352" s="4" t="s">
        <v>1201</v>
      </c>
      <c r="E352" s="2" t="s">
        <v>1314</v>
      </c>
      <c r="F352" s="51">
        <v>0</v>
      </c>
      <c r="G352" s="51">
        <v>580</v>
      </c>
      <c r="H352" s="52">
        <v>0</v>
      </c>
      <c r="I352" s="51">
        <v>700</v>
      </c>
      <c r="J352" s="51">
        <v>580</v>
      </c>
      <c r="K352" s="52">
        <v>600</v>
      </c>
      <c r="L352" s="52">
        <v>700</v>
      </c>
      <c r="U352" s="2">
        <f t="shared" si="92"/>
        <v>1</v>
      </c>
    </row>
    <row r="353" spans="1:21" outlineLevel="1" x14ac:dyDescent="0.25">
      <c r="A353" s="3" t="s">
        <v>1047</v>
      </c>
      <c r="B353" s="103"/>
      <c r="C353" s="103"/>
      <c r="D353" s="4" t="s">
        <v>1202</v>
      </c>
      <c r="E353" s="2" t="s">
        <v>1315</v>
      </c>
      <c r="F353" s="51">
        <v>0</v>
      </c>
      <c r="G353" s="51">
        <v>0</v>
      </c>
      <c r="H353" s="52">
        <v>0</v>
      </c>
      <c r="I353" s="51">
        <v>4000</v>
      </c>
      <c r="J353" s="51">
        <v>0</v>
      </c>
      <c r="K353" s="52">
        <v>4380</v>
      </c>
      <c r="L353" s="52">
        <v>4000</v>
      </c>
      <c r="U353" s="2">
        <f t="shared" si="92"/>
        <v>1</v>
      </c>
    </row>
    <row r="354" spans="1:21" outlineLevel="1" x14ac:dyDescent="0.25">
      <c r="A354" s="3" t="s">
        <v>1048</v>
      </c>
      <c r="B354" s="103"/>
      <c r="C354" s="103"/>
      <c r="D354" s="4" t="s">
        <v>1203</v>
      </c>
      <c r="E354" s="2" t="s">
        <v>1316</v>
      </c>
      <c r="F354" s="51">
        <v>0</v>
      </c>
      <c r="G354" s="51">
        <v>0</v>
      </c>
      <c r="H354" s="52">
        <v>20</v>
      </c>
      <c r="I354" s="51">
        <v>500</v>
      </c>
      <c r="J354" s="51">
        <v>0</v>
      </c>
      <c r="K354" s="52">
        <v>460</v>
      </c>
      <c r="L354" s="52">
        <v>500</v>
      </c>
      <c r="U354" s="2">
        <f t="shared" si="92"/>
        <v>1</v>
      </c>
    </row>
    <row r="355" spans="1:21" outlineLevel="1" x14ac:dyDescent="0.25">
      <c r="A355" s="3" t="s">
        <v>1049</v>
      </c>
      <c r="B355" s="103"/>
      <c r="C355" s="103"/>
      <c r="D355" s="4" t="s">
        <v>1204</v>
      </c>
      <c r="E355" s="2" t="s">
        <v>1317</v>
      </c>
      <c r="F355" s="51">
        <v>0</v>
      </c>
      <c r="G355" s="51">
        <v>0</v>
      </c>
      <c r="H355" s="52">
        <v>0</v>
      </c>
      <c r="I355" s="51">
        <v>600</v>
      </c>
      <c r="J355" s="51">
        <v>0</v>
      </c>
      <c r="K355" s="52">
        <v>620</v>
      </c>
      <c r="L355" s="52">
        <v>600</v>
      </c>
      <c r="U355" s="2">
        <f t="shared" si="92"/>
        <v>1</v>
      </c>
    </row>
    <row r="356" spans="1:21" outlineLevel="1" x14ac:dyDescent="0.25">
      <c r="A356" s="3" t="s">
        <v>1050</v>
      </c>
      <c r="B356" s="103"/>
      <c r="C356" s="103"/>
      <c r="D356" s="4" t="s">
        <v>1205</v>
      </c>
      <c r="E356" s="2" t="s">
        <v>1318</v>
      </c>
      <c r="F356" s="51">
        <v>0</v>
      </c>
      <c r="G356" s="51">
        <v>0</v>
      </c>
      <c r="H356" s="52">
        <v>0</v>
      </c>
      <c r="I356" s="51">
        <v>0</v>
      </c>
      <c r="J356" s="51">
        <v>0</v>
      </c>
      <c r="K356" s="52">
        <v>1645</v>
      </c>
      <c r="L356" s="52">
        <v>0</v>
      </c>
      <c r="U356" s="2">
        <f t="shared" si="92"/>
        <v>1</v>
      </c>
    </row>
    <row r="357" spans="1:21" outlineLevel="1" x14ac:dyDescent="0.25">
      <c r="A357" s="3" t="s">
        <v>1051</v>
      </c>
      <c r="B357" s="103"/>
      <c r="C357" s="103"/>
      <c r="D357" s="4" t="s">
        <v>1206</v>
      </c>
      <c r="E357" s="2" t="s">
        <v>1319</v>
      </c>
      <c r="F357" s="51">
        <v>0</v>
      </c>
      <c r="G357" s="51">
        <v>0</v>
      </c>
      <c r="H357" s="52">
        <v>0</v>
      </c>
      <c r="I357" s="51">
        <v>350</v>
      </c>
      <c r="J357" s="51">
        <v>250</v>
      </c>
      <c r="K357" s="52">
        <v>320</v>
      </c>
      <c r="L357" s="52">
        <v>350</v>
      </c>
      <c r="U357" s="2">
        <f t="shared" si="92"/>
        <v>1</v>
      </c>
    </row>
    <row r="358" spans="1:21" outlineLevel="1" x14ac:dyDescent="0.25">
      <c r="A358" s="3" t="s">
        <v>973</v>
      </c>
      <c r="B358" s="103"/>
      <c r="C358" s="103"/>
      <c r="D358" s="4" t="s">
        <v>1107</v>
      </c>
      <c r="E358" s="2" t="s">
        <v>1262</v>
      </c>
      <c r="F358" s="51">
        <v>0</v>
      </c>
      <c r="G358" s="51">
        <v>0</v>
      </c>
      <c r="H358" s="52">
        <v>0</v>
      </c>
      <c r="I358" s="51">
        <v>5980</v>
      </c>
      <c r="J358" s="51">
        <v>5980</v>
      </c>
      <c r="K358" s="52">
        <v>6275</v>
      </c>
      <c r="L358" s="52">
        <v>5980</v>
      </c>
      <c r="U358" s="2">
        <f t="shared" si="92"/>
        <v>1</v>
      </c>
    </row>
    <row r="359" spans="1:21" outlineLevel="1" x14ac:dyDescent="0.25">
      <c r="A359" s="3" t="s">
        <v>1052</v>
      </c>
      <c r="B359" s="103"/>
      <c r="C359" s="103"/>
      <c r="D359" s="4" t="s">
        <v>1207</v>
      </c>
      <c r="E359" s="2" t="s">
        <v>1320</v>
      </c>
      <c r="F359" s="51">
        <v>0</v>
      </c>
      <c r="G359" s="51">
        <v>0</v>
      </c>
      <c r="H359" s="52">
        <v>0</v>
      </c>
      <c r="I359" s="51">
        <v>0</v>
      </c>
      <c r="J359" s="51">
        <v>2175</v>
      </c>
      <c r="K359" s="52">
        <v>0</v>
      </c>
      <c r="L359" s="52">
        <v>0</v>
      </c>
      <c r="U359" s="2">
        <f t="shared" ref="U359:U377" si="93">+IF(OR(F359&lt;&gt;0,G359&lt;&gt;0,H359&lt;&gt;0,I359&lt;&gt;0,J359&lt;&gt;0,K359&lt;&gt;0,L359&lt;&gt;0),1,)</f>
        <v>1</v>
      </c>
    </row>
    <row r="360" spans="1:21" outlineLevel="1" x14ac:dyDescent="0.25">
      <c r="A360" s="3" t="s">
        <v>1053</v>
      </c>
      <c r="B360" s="103"/>
      <c r="C360" s="103"/>
      <c r="D360" s="4" t="s">
        <v>1208</v>
      </c>
      <c r="E360" s="2" t="s">
        <v>1321</v>
      </c>
      <c r="F360" s="51">
        <v>0</v>
      </c>
      <c r="G360" s="51">
        <v>-6700</v>
      </c>
      <c r="H360" s="52">
        <v>0</v>
      </c>
      <c r="I360" s="51">
        <v>0</v>
      </c>
      <c r="J360" s="51">
        <v>0</v>
      </c>
      <c r="K360" s="52">
        <v>0</v>
      </c>
      <c r="L360" s="52">
        <v>0</v>
      </c>
      <c r="U360" s="2">
        <f t="shared" si="93"/>
        <v>1</v>
      </c>
    </row>
    <row r="361" spans="1:21" outlineLevel="1" x14ac:dyDescent="0.25">
      <c r="A361" s="3" t="s">
        <v>1054</v>
      </c>
      <c r="B361" s="103"/>
      <c r="C361" s="103"/>
      <c r="D361" s="4" t="s">
        <v>1209</v>
      </c>
      <c r="E361" s="2" t="s">
        <v>1322</v>
      </c>
      <c r="F361" s="51">
        <v>0</v>
      </c>
      <c r="G361" s="51">
        <v>5435</v>
      </c>
      <c r="H361" s="52">
        <v>0</v>
      </c>
      <c r="I361" s="51">
        <v>0</v>
      </c>
      <c r="J361" s="51">
        <v>5435</v>
      </c>
      <c r="K361" s="52">
        <v>6028</v>
      </c>
      <c r="L361" s="52">
        <v>0</v>
      </c>
      <c r="U361" s="2">
        <f t="shared" si="93"/>
        <v>1</v>
      </c>
    </row>
    <row r="362" spans="1:21" outlineLevel="1" x14ac:dyDescent="0.25">
      <c r="A362" s="3" t="s">
        <v>1055</v>
      </c>
      <c r="B362" s="103"/>
      <c r="C362" s="103"/>
      <c r="D362" s="4" t="s">
        <v>1210</v>
      </c>
      <c r="E362" s="2" t="s">
        <v>1323</v>
      </c>
      <c r="F362" s="51">
        <v>0</v>
      </c>
      <c r="G362" s="51">
        <v>0</v>
      </c>
      <c r="H362" s="52">
        <v>0</v>
      </c>
      <c r="I362" s="51">
        <v>51000</v>
      </c>
      <c r="J362" s="51">
        <v>57403.96</v>
      </c>
      <c r="K362" s="52">
        <v>53689.8</v>
      </c>
      <c r="L362" s="52">
        <v>51000</v>
      </c>
      <c r="U362" s="2">
        <f t="shared" si="93"/>
        <v>1</v>
      </c>
    </row>
    <row r="363" spans="1:21" outlineLevel="1" x14ac:dyDescent="0.25">
      <c r="A363" s="3" t="s">
        <v>1056</v>
      </c>
      <c r="B363" s="103"/>
      <c r="C363" s="103"/>
      <c r="D363" s="4" t="s">
        <v>1211</v>
      </c>
      <c r="E363" s="2" t="s">
        <v>1324</v>
      </c>
      <c r="F363" s="51">
        <v>0</v>
      </c>
      <c r="G363" s="51">
        <v>0</v>
      </c>
      <c r="H363" s="52">
        <v>0</v>
      </c>
      <c r="I363" s="51">
        <v>0</v>
      </c>
      <c r="J363" s="51">
        <v>55</v>
      </c>
      <c r="K363" s="52">
        <v>0</v>
      </c>
      <c r="L363" s="52">
        <v>0</v>
      </c>
      <c r="U363" s="2">
        <f t="shared" si="93"/>
        <v>1</v>
      </c>
    </row>
    <row r="364" spans="1:21" outlineLevel="1" x14ac:dyDescent="0.25">
      <c r="A364" s="3" t="s">
        <v>1057</v>
      </c>
      <c r="B364" s="103"/>
      <c r="C364" s="103"/>
      <c r="D364" s="4" t="s">
        <v>1212</v>
      </c>
      <c r="E364" s="2" t="s">
        <v>1325</v>
      </c>
      <c r="F364" s="51">
        <v>0</v>
      </c>
      <c r="G364" s="51">
        <v>-20</v>
      </c>
      <c r="H364" s="52">
        <v>-6750</v>
      </c>
      <c r="I364" s="51">
        <v>13000</v>
      </c>
      <c r="J364" s="51">
        <v>13435.17</v>
      </c>
      <c r="K364" s="52">
        <v>13792.49</v>
      </c>
      <c r="L364" s="52">
        <v>13000</v>
      </c>
      <c r="U364" s="2">
        <f t="shared" si="93"/>
        <v>1</v>
      </c>
    </row>
    <row r="365" spans="1:21" outlineLevel="1" x14ac:dyDescent="0.25">
      <c r="A365" s="3" t="s">
        <v>1058</v>
      </c>
      <c r="B365" s="103"/>
      <c r="C365" s="103"/>
      <c r="D365" s="4" t="s">
        <v>1213</v>
      </c>
      <c r="E365" s="2" t="s">
        <v>1326</v>
      </c>
      <c r="F365" s="51">
        <v>0</v>
      </c>
      <c r="G365" s="51">
        <v>0</v>
      </c>
      <c r="H365" s="52">
        <v>0</v>
      </c>
      <c r="I365" s="51">
        <v>0</v>
      </c>
      <c r="J365" s="51">
        <v>0</v>
      </c>
      <c r="K365" s="52">
        <v>580</v>
      </c>
      <c r="L365" s="52">
        <v>0</v>
      </c>
      <c r="U365" s="2">
        <f t="shared" si="93"/>
        <v>1</v>
      </c>
    </row>
    <row r="366" spans="1:21" outlineLevel="1" x14ac:dyDescent="0.25">
      <c r="A366" s="3" t="s">
        <v>1059</v>
      </c>
      <c r="B366" s="103"/>
      <c r="C366" s="103"/>
      <c r="D366" s="4" t="s">
        <v>1214</v>
      </c>
      <c r="E366" s="2" t="s">
        <v>1327</v>
      </c>
      <c r="F366" s="51">
        <v>7250</v>
      </c>
      <c r="G366" s="51">
        <v>4270</v>
      </c>
      <c r="H366" s="52">
        <v>0</v>
      </c>
      <c r="I366" s="51">
        <v>7250</v>
      </c>
      <c r="J366" s="51">
        <v>9550</v>
      </c>
      <c r="K366" s="52">
        <v>7075</v>
      </c>
      <c r="L366" s="52">
        <v>7250</v>
      </c>
      <c r="U366" s="2">
        <f t="shared" si="93"/>
        <v>1</v>
      </c>
    </row>
    <row r="367" spans="1:21" outlineLevel="1" x14ac:dyDescent="0.25">
      <c r="A367" s="3" t="s">
        <v>1060</v>
      </c>
      <c r="B367" s="103"/>
      <c r="C367" s="103"/>
      <c r="D367" s="4" t="s">
        <v>1215</v>
      </c>
      <c r="E367" s="2" t="s">
        <v>1328</v>
      </c>
      <c r="F367" s="51">
        <v>5000</v>
      </c>
      <c r="G367" s="51">
        <v>378</v>
      </c>
      <c r="H367" s="52">
        <v>322</v>
      </c>
      <c r="I367" s="51">
        <v>5000</v>
      </c>
      <c r="J367" s="51">
        <v>880</v>
      </c>
      <c r="K367" s="52">
        <v>6975.2</v>
      </c>
      <c r="L367" s="52">
        <v>5000</v>
      </c>
      <c r="U367" s="2">
        <f t="shared" si="93"/>
        <v>1</v>
      </c>
    </row>
    <row r="368" spans="1:21" outlineLevel="1" x14ac:dyDescent="0.25">
      <c r="A368" s="3" t="s">
        <v>1061</v>
      </c>
      <c r="B368" s="103"/>
      <c r="C368" s="103"/>
      <c r="D368" s="4" t="s">
        <v>1216</v>
      </c>
      <c r="E368" s="2" t="s">
        <v>1329</v>
      </c>
      <c r="F368" s="51">
        <v>0</v>
      </c>
      <c r="G368" s="51">
        <v>0</v>
      </c>
      <c r="H368" s="52">
        <v>0</v>
      </c>
      <c r="I368" s="51">
        <v>8000</v>
      </c>
      <c r="J368" s="51">
        <v>7190</v>
      </c>
      <c r="K368" s="52">
        <v>6466</v>
      </c>
      <c r="L368" s="52">
        <v>8000</v>
      </c>
      <c r="U368" s="2">
        <f t="shared" si="93"/>
        <v>1</v>
      </c>
    </row>
    <row r="369" spans="1:21" outlineLevel="1" x14ac:dyDescent="0.25">
      <c r="A369" s="3" t="s">
        <v>1062</v>
      </c>
      <c r="B369" s="103"/>
      <c r="C369" s="103"/>
      <c r="D369" s="4" t="s">
        <v>1217</v>
      </c>
      <c r="E369" s="2" t="s">
        <v>1330</v>
      </c>
      <c r="F369" s="51">
        <v>0</v>
      </c>
      <c r="G369" s="51">
        <v>7300</v>
      </c>
      <c r="H369" s="52">
        <v>0</v>
      </c>
      <c r="I369" s="51">
        <v>0</v>
      </c>
      <c r="J369" s="51">
        <v>9425</v>
      </c>
      <c r="K369" s="52">
        <v>0</v>
      </c>
      <c r="L369" s="52">
        <v>0</v>
      </c>
      <c r="U369" s="2">
        <f t="shared" si="93"/>
        <v>1</v>
      </c>
    </row>
    <row r="370" spans="1:21" outlineLevel="1" x14ac:dyDescent="0.25">
      <c r="A370" s="3" t="s">
        <v>1063</v>
      </c>
      <c r="B370" s="103"/>
      <c r="C370" s="103"/>
      <c r="D370" s="4" t="s">
        <v>1218</v>
      </c>
      <c r="E370" s="2" t="s">
        <v>1331</v>
      </c>
      <c r="F370" s="51">
        <v>0</v>
      </c>
      <c r="G370" s="51">
        <v>0</v>
      </c>
      <c r="H370" s="52">
        <v>0</v>
      </c>
      <c r="I370" s="51">
        <v>9500</v>
      </c>
      <c r="J370" s="51">
        <v>7150</v>
      </c>
      <c r="K370" s="52">
        <v>8900</v>
      </c>
      <c r="L370" s="52">
        <v>9500</v>
      </c>
      <c r="U370" s="2">
        <f t="shared" si="93"/>
        <v>1</v>
      </c>
    </row>
    <row r="371" spans="1:21" outlineLevel="1" x14ac:dyDescent="0.25">
      <c r="A371" s="3" t="s">
        <v>1064</v>
      </c>
      <c r="B371" s="103"/>
      <c r="C371" s="103"/>
      <c r="D371" s="4" t="s">
        <v>1219</v>
      </c>
      <c r="E371" s="2" t="s">
        <v>1332</v>
      </c>
      <c r="F371" s="51">
        <v>0</v>
      </c>
      <c r="G371" s="51">
        <v>0</v>
      </c>
      <c r="H371" s="52">
        <v>100</v>
      </c>
      <c r="I371" s="51">
        <v>8800</v>
      </c>
      <c r="J371" s="51">
        <v>5955</v>
      </c>
      <c r="K371" s="52">
        <v>6970</v>
      </c>
      <c r="L371" s="52">
        <v>8800</v>
      </c>
      <c r="U371" s="2">
        <f t="shared" si="93"/>
        <v>1</v>
      </c>
    </row>
    <row r="372" spans="1:21" outlineLevel="1" x14ac:dyDescent="0.25">
      <c r="A372" s="3" t="s">
        <v>976</v>
      </c>
      <c r="B372" s="103"/>
      <c r="C372" s="103"/>
      <c r="D372" s="4" t="s">
        <v>1110</v>
      </c>
      <c r="E372" s="2" t="s">
        <v>1263</v>
      </c>
      <c r="F372" s="51">
        <v>0</v>
      </c>
      <c r="G372" s="51">
        <v>-125</v>
      </c>
      <c r="H372" s="52">
        <v>0</v>
      </c>
      <c r="I372" s="51">
        <v>16250</v>
      </c>
      <c r="J372" s="51">
        <v>13280</v>
      </c>
      <c r="K372" s="52">
        <v>14840</v>
      </c>
      <c r="L372" s="52">
        <v>16250</v>
      </c>
      <c r="U372" s="2">
        <f t="shared" si="93"/>
        <v>1</v>
      </c>
    </row>
    <row r="373" spans="1:21" outlineLevel="1" x14ac:dyDescent="0.25">
      <c r="A373" s="3" t="s">
        <v>1065</v>
      </c>
      <c r="B373" s="103"/>
      <c r="C373" s="103"/>
      <c r="D373" s="4" t="s">
        <v>1220</v>
      </c>
      <c r="E373" s="2" t="s">
        <v>1333</v>
      </c>
      <c r="F373" s="51">
        <v>0</v>
      </c>
      <c r="G373" s="51">
        <v>0</v>
      </c>
      <c r="H373" s="52">
        <v>0</v>
      </c>
      <c r="I373" s="51">
        <v>25000</v>
      </c>
      <c r="J373" s="51">
        <v>16420</v>
      </c>
      <c r="K373" s="52">
        <v>10865</v>
      </c>
      <c r="L373" s="52">
        <v>25000</v>
      </c>
      <c r="U373" s="2">
        <f t="shared" si="93"/>
        <v>1</v>
      </c>
    </row>
    <row r="374" spans="1:21" outlineLevel="1" x14ac:dyDescent="0.25">
      <c r="A374" s="3" t="s">
        <v>1066</v>
      </c>
      <c r="B374" s="103"/>
      <c r="C374" s="103"/>
      <c r="D374" s="4" t="s">
        <v>1221</v>
      </c>
      <c r="E374" s="2" t="s">
        <v>1334</v>
      </c>
      <c r="F374" s="51">
        <v>0</v>
      </c>
      <c r="G374" s="51">
        <v>0</v>
      </c>
      <c r="H374" s="52">
        <v>0</v>
      </c>
      <c r="I374" s="51">
        <v>3750</v>
      </c>
      <c r="J374" s="51">
        <v>125</v>
      </c>
      <c r="K374" s="52">
        <v>0</v>
      </c>
      <c r="L374" s="52">
        <v>3750</v>
      </c>
      <c r="U374" s="2">
        <f t="shared" si="93"/>
        <v>1</v>
      </c>
    </row>
    <row r="375" spans="1:21" outlineLevel="1" x14ac:dyDescent="0.25">
      <c r="A375" s="3" t="s">
        <v>1067</v>
      </c>
      <c r="B375" s="103"/>
      <c r="C375" s="103"/>
      <c r="D375" s="4" t="s">
        <v>1222</v>
      </c>
      <c r="E375" s="2" t="s">
        <v>1335</v>
      </c>
      <c r="F375" s="51">
        <v>0</v>
      </c>
      <c r="G375" s="51">
        <v>0</v>
      </c>
      <c r="H375" s="52">
        <v>0</v>
      </c>
      <c r="I375" s="51">
        <v>0</v>
      </c>
      <c r="J375" s="51">
        <v>0</v>
      </c>
      <c r="K375" s="52">
        <v>7250</v>
      </c>
      <c r="L375" s="52">
        <v>0</v>
      </c>
      <c r="U375" s="2">
        <f t="shared" si="93"/>
        <v>1</v>
      </c>
    </row>
    <row r="376" spans="1:21" outlineLevel="1" x14ac:dyDescent="0.25">
      <c r="A376" s="3" t="s">
        <v>1068</v>
      </c>
      <c r="B376" s="103"/>
      <c r="C376" s="103"/>
      <c r="D376" s="4" t="s">
        <v>1223</v>
      </c>
      <c r="E376" s="2" t="s">
        <v>1336</v>
      </c>
      <c r="F376" s="51">
        <v>0</v>
      </c>
      <c r="G376" s="51">
        <v>0</v>
      </c>
      <c r="H376" s="52">
        <v>0</v>
      </c>
      <c r="I376" s="51">
        <v>0</v>
      </c>
      <c r="J376" s="51">
        <v>1125</v>
      </c>
      <c r="K376" s="52">
        <v>0</v>
      </c>
      <c r="L376" s="52">
        <v>0</v>
      </c>
      <c r="U376" s="2">
        <f t="shared" si="93"/>
        <v>1</v>
      </c>
    </row>
    <row r="377" spans="1:21" outlineLevel="1" x14ac:dyDescent="0.25">
      <c r="A377" s="3" t="s">
        <v>1069</v>
      </c>
      <c r="B377" s="103"/>
      <c r="C377" s="103"/>
      <c r="D377" s="4" t="s">
        <v>1224</v>
      </c>
      <c r="E377" s="2" t="s">
        <v>1337</v>
      </c>
      <c r="F377" s="51">
        <v>450</v>
      </c>
      <c r="G377" s="51">
        <v>0</v>
      </c>
      <c r="H377" s="52">
        <v>0</v>
      </c>
      <c r="I377" s="51">
        <v>4500</v>
      </c>
      <c r="J377" s="51">
        <v>3796</v>
      </c>
      <c r="K377" s="52">
        <v>3737</v>
      </c>
      <c r="L377" s="52">
        <v>4500</v>
      </c>
      <c r="U377" s="2">
        <f t="shared" si="93"/>
        <v>1</v>
      </c>
    </row>
    <row r="378" spans="1:21" x14ac:dyDescent="0.25">
      <c r="A378" s="22" t="s">
        <v>350</v>
      </c>
      <c r="B378" s="36"/>
      <c r="C378" s="38" t="str">
        <f t="shared" ref="C378:C409" si="94">+IF(OR(F378&lt;&gt;0,G378&lt;&gt;0,H378&lt;&gt;0,I378&lt;&gt;0,J378&lt;&gt;0,K378&lt;&gt;0,L378&lt;&gt;0),O378,)</f>
        <v>6801</v>
      </c>
      <c r="D378" s="38"/>
      <c r="E378" s="38" t="str">
        <f t="shared" ref="E378:E409" si="95">+IF(OR(F378&lt;&gt;0,G378&lt;&gt;0,H378&lt;&gt;0,I378&lt;&gt;0,J378&lt;&gt;0,K378&lt;&gt;0,L378&lt;&gt;0),P378,)</f>
        <v>Activity-Fees</v>
      </c>
      <c r="F378" s="53">
        <v>14148</v>
      </c>
      <c r="G378" s="53">
        <v>11184.35</v>
      </c>
      <c r="H378" s="98">
        <v>-6097</v>
      </c>
      <c r="I378" s="53">
        <v>210630</v>
      </c>
      <c r="J378" s="53">
        <v>190098.22999999998</v>
      </c>
      <c r="K378" s="98">
        <v>203228.5</v>
      </c>
      <c r="L378" s="98">
        <v>210630</v>
      </c>
      <c r="O378" s="81" t="s">
        <v>310</v>
      </c>
      <c r="P378" s="82" t="s">
        <v>311</v>
      </c>
      <c r="U378" s="38">
        <f t="shared" si="84"/>
        <v>1</v>
      </c>
    </row>
    <row r="379" spans="1:21" hidden="1" x14ac:dyDescent="0.25">
      <c r="A379" s="22" t="s">
        <v>351</v>
      </c>
      <c r="B379" s="36"/>
      <c r="C379" s="38">
        <f t="shared" si="94"/>
        <v>0</v>
      </c>
      <c r="D379" s="38"/>
      <c r="E379" s="38">
        <f t="shared" si="95"/>
        <v>0</v>
      </c>
      <c r="F379" s="53">
        <v>0</v>
      </c>
      <c r="G379" s="53">
        <v>0</v>
      </c>
      <c r="H379" s="98">
        <v>0</v>
      </c>
      <c r="I379" s="53">
        <v>0</v>
      </c>
      <c r="J379" s="53">
        <v>0</v>
      </c>
      <c r="K379" s="98">
        <v>0</v>
      </c>
      <c r="L379" s="98">
        <v>0</v>
      </c>
      <c r="O379" s="81" t="s">
        <v>312</v>
      </c>
      <c r="P379" s="82" t="s">
        <v>313</v>
      </c>
      <c r="U379" s="38">
        <f t="shared" si="84"/>
        <v>0</v>
      </c>
    </row>
    <row r="380" spans="1:21" hidden="1" x14ac:dyDescent="0.25">
      <c r="A380" s="22" t="s">
        <v>352</v>
      </c>
      <c r="B380" s="36"/>
      <c r="C380" s="38">
        <f t="shared" si="94"/>
        <v>0</v>
      </c>
      <c r="D380" s="38"/>
      <c r="E380" s="38">
        <f t="shared" si="95"/>
        <v>0</v>
      </c>
      <c r="F380" s="53">
        <v>0</v>
      </c>
      <c r="G380" s="53">
        <v>0</v>
      </c>
      <c r="H380" s="98">
        <v>0</v>
      </c>
      <c r="I380" s="53">
        <v>0</v>
      </c>
      <c r="J380" s="53">
        <v>0</v>
      </c>
      <c r="K380" s="98">
        <v>0</v>
      </c>
      <c r="L380" s="98">
        <v>0</v>
      </c>
      <c r="O380" s="81" t="s">
        <v>314</v>
      </c>
      <c r="P380" s="82" t="s">
        <v>315</v>
      </c>
      <c r="U380" s="38">
        <f t="shared" si="84"/>
        <v>0</v>
      </c>
    </row>
    <row r="381" spans="1:21" hidden="1" x14ac:dyDescent="0.25">
      <c r="A381" s="22" t="s">
        <v>353</v>
      </c>
      <c r="B381" s="36"/>
      <c r="C381" s="38">
        <f t="shared" si="94"/>
        <v>0</v>
      </c>
      <c r="D381" s="38"/>
      <c r="E381" s="38">
        <f t="shared" si="95"/>
        <v>0</v>
      </c>
      <c r="F381" s="53">
        <v>0</v>
      </c>
      <c r="G381" s="53">
        <v>0</v>
      </c>
      <c r="H381" s="98">
        <v>0</v>
      </c>
      <c r="I381" s="53">
        <v>0</v>
      </c>
      <c r="J381" s="53">
        <v>0</v>
      </c>
      <c r="K381" s="98">
        <v>0</v>
      </c>
      <c r="L381" s="98">
        <v>0</v>
      </c>
      <c r="O381" s="81" t="s">
        <v>316</v>
      </c>
      <c r="P381" s="82" t="s">
        <v>317</v>
      </c>
      <c r="U381" s="38">
        <f t="shared" si="84"/>
        <v>0</v>
      </c>
    </row>
    <row r="382" spans="1:21" hidden="1" x14ac:dyDescent="0.25">
      <c r="A382" s="22" t="s">
        <v>354</v>
      </c>
      <c r="B382" s="36"/>
      <c r="C382" s="38">
        <f t="shared" si="94"/>
        <v>0</v>
      </c>
      <c r="D382" s="38"/>
      <c r="E382" s="38">
        <f t="shared" si="95"/>
        <v>0</v>
      </c>
      <c r="F382" s="53">
        <v>0</v>
      </c>
      <c r="G382" s="53">
        <v>0</v>
      </c>
      <c r="H382" s="98">
        <v>0</v>
      </c>
      <c r="I382" s="53">
        <v>0</v>
      </c>
      <c r="J382" s="53">
        <v>0</v>
      </c>
      <c r="K382" s="98">
        <v>0</v>
      </c>
      <c r="L382" s="98">
        <v>0</v>
      </c>
      <c r="O382" s="81" t="s">
        <v>318</v>
      </c>
      <c r="P382" s="82" t="s">
        <v>319</v>
      </c>
      <c r="U382" s="38">
        <f t="shared" si="84"/>
        <v>0</v>
      </c>
    </row>
    <row r="383" spans="1:21" hidden="1" x14ac:dyDescent="0.25">
      <c r="A383" s="22" t="s">
        <v>355</v>
      </c>
      <c r="B383" s="36"/>
      <c r="C383" s="38">
        <f t="shared" si="94"/>
        <v>0</v>
      </c>
      <c r="D383" s="38"/>
      <c r="E383" s="38">
        <f t="shared" si="95"/>
        <v>0</v>
      </c>
      <c r="F383" s="53">
        <v>0</v>
      </c>
      <c r="G383" s="53">
        <v>0</v>
      </c>
      <c r="H383" s="98">
        <v>0</v>
      </c>
      <c r="I383" s="53">
        <v>0</v>
      </c>
      <c r="J383" s="53">
        <v>0</v>
      </c>
      <c r="K383" s="98">
        <v>0</v>
      </c>
      <c r="L383" s="98">
        <v>0</v>
      </c>
      <c r="O383" s="81" t="s">
        <v>320</v>
      </c>
      <c r="P383" s="82" t="s">
        <v>321</v>
      </c>
      <c r="U383" s="38">
        <f t="shared" si="84"/>
        <v>0</v>
      </c>
    </row>
    <row r="384" spans="1:21" outlineLevel="1" x14ac:dyDescent="0.25">
      <c r="A384" s="3" t="s">
        <v>1055</v>
      </c>
      <c r="B384" s="103"/>
      <c r="C384" s="103"/>
      <c r="D384" s="4" t="s">
        <v>1210</v>
      </c>
      <c r="E384" s="2" t="s">
        <v>1323</v>
      </c>
      <c r="F384" s="51">
        <v>0</v>
      </c>
      <c r="G384" s="51">
        <v>6711.1</v>
      </c>
      <c r="H384" s="52">
        <v>0</v>
      </c>
      <c r="I384" s="51">
        <v>4000</v>
      </c>
      <c r="J384" s="51">
        <v>10829.22</v>
      </c>
      <c r="K384" s="52">
        <v>4351.22</v>
      </c>
      <c r="L384" s="52">
        <v>4000</v>
      </c>
      <c r="U384" s="2">
        <f t="shared" ref="U384:U388" si="96">+IF(OR(F384&lt;&gt;0,G384&lt;&gt;0,H384&lt;&gt;0,I384&lt;&gt;0,J384&lt;&gt;0,K384&lt;&gt;0,L384&lt;&gt;0),1,)</f>
        <v>1</v>
      </c>
    </row>
    <row r="385" spans="1:21" outlineLevel="1" x14ac:dyDescent="0.25">
      <c r="A385" s="3" t="s">
        <v>1062</v>
      </c>
      <c r="B385" s="103"/>
      <c r="C385" s="103"/>
      <c r="D385" s="4" t="s">
        <v>1217</v>
      </c>
      <c r="E385" s="2" t="s">
        <v>1330</v>
      </c>
      <c r="F385" s="51">
        <v>0</v>
      </c>
      <c r="G385" s="51">
        <v>0</v>
      </c>
      <c r="H385" s="52">
        <v>0</v>
      </c>
      <c r="I385" s="51">
        <v>0</v>
      </c>
      <c r="J385" s="51">
        <v>353.31</v>
      </c>
      <c r="K385" s="52">
        <v>0</v>
      </c>
      <c r="L385" s="52">
        <v>0</v>
      </c>
      <c r="U385" s="2">
        <f t="shared" si="96"/>
        <v>1</v>
      </c>
    </row>
    <row r="386" spans="1:21" outlineLevel="1" x14ac:dyDescent="0.25">
      <c r="A386" s="3" t="s">
        <v>1070</v>
      </c>
      <c r="B386" s="103"/>
      <c r="C386" s="103"/>
      <c r="D386" s="4" t="s">
        <v>1225</v>
      </c>
      <c r="E386" s="2" t="s">
        <v>1338</v>
      </c>
      <c r="F386" s="51">
        <v>0</v>
      </c>
      <c r="G386" s="51">
        <v>631.82000000000005</v>
      </c>
      <c r="H386" s="52">
        <v>0</v>
      </c>
      <c r="I386" s="51">
        <v>0</v>
      </c>
      <c r="J386" s="51">
        <v>6068.19</v>
      </c>
      <c r="K386" s="52">
        <v>0</v>
      </c>
      <c r="L386" s="52">
        <v>0</v>
      </c>
      <c r="U386" s="2">
        <f t="shared" si="96"/>
        <v>1</v>
      </c>
    </row>
    <row r="387" spans="1:21" outlineLevel="1" x14ac:dyDescent="0.25">
      <c r="A387" s="3" t="s">
        <v>1064</v>
      </c>
      <c r="B387" s="103"/>
      <c r="C387" s="103"/>
      <c r="D387" s="4" t="s">
        <v>1219</v>
      </c>
      <c r="E387" s="2" t="s">
        <v>1332</v>
      </c>
      <c r="F387" s="51">
        <v>0</v>
      </c>
      <c r="G387" s="51">
        <v>0</v>
      </c>
      <c r="H387" s="52">
        <v>0</v>
      </c>
      <c r="I387" s="51">
        <v>500</v>
      </c>
      <c r="J387" s="51">
        <v>597.91</v>
      </c>
      <c r="K387" s="52">
        <v>725.9</v>
      </c>
      <c r="L387" s="52">
        <v>500</v>
      </c>
      <c r="U387" s="2">
        <f t="shared" si="96"/>
        <v>1</v>
      </c>
    </row>
    <row r="388" spans="1:21" outlineLevel="1" x14ac:dyDescent="0.25">
      <c r="A388" s="3" t="s">
        <v>1069</v>
      </c>
      <c r="B388" s="103"/>
      <c r="C388" s="103"/>
      <c r="D388" s="4" t="s">
        <v>1224</v>
      </c>
      <c r="E388" s="2" t="s">
        <v>1337</v>
      </c>
      <c r="F388" s="51">
        <v>0</v>
      </c>
      <c r="G388" s="51">
        <v>6</v>
      </c>
      <c r="H388" s="52">
        <v>-1.27</v>
      </c>
      <c r="I388" s="51">
        <v>0</v>
      </c>
      <c r="J388" s="51">
        <v>89.63</v>
      </c>
      <c r="K388" s="52">
        <v>200.91</v>
      </c>
      <c r="L388" s="52">
        <v>0</v>
      </c>
      <c r="U388" s="2">
        <f t="shared" si="96"/>
        <v>1</v>
      </c>
    </row>
    <row r="389" spans="1:21" x14ac:dyDescent="0.25">
      <c r="A389" s="22" t="s">
        <v>356</v>
      </c>
      <c r="B389" s="36"/>
      <c r="C389" s="38" t="str">
        <f t="shared" si="94"/>
        <v>6810</v>
      </c>
      <c r="D389" s="38"/>
      <c r="E389" s="38" t="str">
        <f t="shared" si="95"/>
        <v>Activity-Sale of Goods-Taxable</v>
      </c>
      <c r="F389" s="53">
        <v>0</v>
      </c>
      <c r="G389" s="53">
        <v>7348.92</v>
      </c>
      <c r="H389" s="98">
        <v>-1.27</v>
      </c>
      <c r="I389" s="53">
        <v>4500</v>
      </c>
      <c r="J389" s="53">
        <v>17938.259999999998</v>
      </c>
      <c r="K389" s="98">
        <v>5278.03</v>
      </c>
      <c r="L389" s="98">
        <v>4500</v>
      </c>
      <c r="O389" s="81" t="s">
        <v>322</v>
      </c>
      <c r="P389" s="82" t="s">
        <v>323</v>
      </c>
      <c r="U389" s="38">
        <f t="shared" si="84"/>
        <v>1</v>
      </c>
    </row>
    <row r="390" spans="1:21" hidden="1" x14ac:dyDescent="0.25">
      <c r="A390" s="22" t="s">
        <v>357</v>
      </c>
      <c r="B390" s="36"/>
      <c r="C390" s="38">
        <f t="shared" si="94"/>
        <v>0</v>
      </c>
      <c r="D390" s="38"/>
      <c r="E390" s="38">
        <f t="shared" si="95"/>
        <v>0</v>
      </c>
      <c r="F390" s="53">
        <v>0</v>
      </c>
      <c r="G390" s="53">
        <v>0</v>
      </c>
      <c r="H390" s="98">
        <v>0</v>
      </c>
      <c r="I390" s="53">
        <v>0</v>
      </c>
      <c r="J390" s="53">
        <v>0</v>
      </c>
      <c r="K390" s="98">
        <v>0</v>
      </c>
      <c r="L390" s="98">
        <v>0</v>
      </c>
      <c r="O390" s="81" t="s">
        <v>324</v>
      </c>
      <c r="P390" s="82" t="s">
        <v>325</v>
      </c>
      <c r="U390" s="38">
        <f t="shared" si="84"/>
        <v>0</v>
      </c>
    </row>
    <row r="391" spans="1:21" outlineLevel="1" x14ac:dyDescent="0.25">
      <c r="A391" s="3" t="s">
        <v>1055</v>
      </c>
      <c r="B391" s="103"/>
      <c r="C391" s="103"/>
      <c r="D391" s="4" t="s">
        <v>1210</v>
      </c>
      <c r="E391" s="2" t="s">
        <v>1323</v>
      </c>
      <c r="F391" s="51">
        <v>0</v>
      </c>
      <c r="G391" s="51">
        <v>-5033.33</v>
      </c>
      <c r="H391" s="52">
        <v>1048.94</v>
      </c>
      <c r="I391" s="51">
        <v>-3000</v>
      </c>
      <c r="J391" s="51">
        <v>-8121.92</v>
      </c>
      <c r="K391" s="52">
        <v>-2214.48</v>
      </c>
      <c r="L391" s="52">
        <v>-3000</v>
      </c>
      <c r="U391" s="2">
        <f t="shared" ref="U391:U394" si="97">+IF(OR(F391&lt;&gt;0,G391&lt;&gt;0,H391&lt;&gt;0,I391&lt;&gt;0,J391&lt;&gt;0,K391&lt;&gt;0,L391&lt;&gt;0),1,)</f>
        <v>1</v>
      </c>
    </row>
    <row r="392" spans="1:21" outlineLevel="1" x14ac:dyDescent="0.25">
      <c r="A392" s="3" t="s">
        <v>1062</v>
      </c>
      <c r="B392" s="103"/>
      <c r="C392" s="103"/>
      <c r="D392" s="4" t="s">
        <v>1217</v>
      </c>
      <c r="E392" s="2" t="s">
        <v>1330</v>
      </c>
      <c r="F392" s="51">
        <v>0</v>
      </c>
      <c r="G392" s="51">
        <v>37.06</v>
      </c>
      <c r="H392" s="52">
        <v>0</v>
      </c>
      <c r="I392" s="51">
        <v>0</v>
      </c>
      <c r="J392" s="51">
        <v>-227.92</v>
      </c>
      <c r="K392" s="52">
        <v>0</v>
      </c>
      <c r="L392" s="52">
        <v>0</v>
      </c>
      <c r="U392" s="2">
        <f t="shared" si="97"/>
        <v>1</v>
      </c>
    </row>
    <row r="393" spans="1:21" outlineLevel="1" x14ac:dyDescent="0.25">
      <c r="A393" s="3" t="s">
        <v>1070</v>
      </c>
      <c r="B393" s="103"/>
      <c r="C393" s="103"/>
      <c r="D393" s="4" t="s">
        <v>1225</v>
      </c>
      <c r="E393" s="2" t="s">
        <v>1338</v>
      </c>
      <c r="F393" s="51">
        <v>0</v>
      </c>
      <c r="G393" s="51">
        <v>-811.97</v>
      </c>
      <c r="H393" s="52">
        <v>0</v>
      </c>
      <c r="I393" s="51">
        <v>0</v>
      </c>
      <c r="J393" s="51">
        <v>-2986.52</v>
      </c>
      <c r="K393" s="52">
        <v>0</v>
      </c>
      <c r="L393" s="52">
        <v>0</v>
      </c>
      <c r="U393" s="2">
        <f t="shared" si="97"/>
        <v>1</v>
      </c>
    </row>
    <row r="394" spans="1:21" outlineLevel="1" x14ac:dyDescent="0.25">
      <c r="A394" s="3" t="s">
        <v>1064</v>
      </c>
      <c r="B394" s="103"/>
      <c r="C394" s="103"/>
      <c r="D394" s="4" t="s">
        <v>1219</v>
      </c>
      <c r="E394" s="2" t="s">
        <v>1332</v>
      </c>
      <c r="F394" s="51">
        <v>0</v>
      </c>
      <c r="G394" s="51">
        <v>334.14</v>
      </c>
      <c r="H394" s="52">
        <v>36.43</v>
      </c>
      <c r="I394" s="51">
        <v>-300</v>
      </c>
      <c r="J394" s="51">
        <v>-114.29</v>
      </c>
      <c r="K394" s="52">
        <v>-508</v>
      </c>
      <c r="L394" s="52">
        <v>-300</v>
      </c>
      <c r="U394" s="2">
        <f t="shared" si="97"/>
        <v>1</v>
      </c>
    </row>
    <row r="395" spans="1:21" x14ac:dyDescent="0.25">
      <c r="A395" s="22" t="s">
        <v>358</v>
      </c>
      <c r="B395" s="36"/>
      <c r="C395" s="38" t="str">
        <f t="shared" si="94"/>
        <v>6812</v>
      </c>
      <c r="D395" s="38"/>
      <c r="E395" s="38" t="str">
        <f t="shared" si="95"/>
        <v>Activity-Cost of Goods Sold</v>
      </c>
      <c r="F395" s="53">
        <v>0</v>
      </c>
      <c r="G395" s="53">
        <v>-5474.0999999999995</v>
      </c>
      <c r="H395" s="98">
        <v>1085.3700000000001</v>
      </c>
      <c r="I395" s="53">
        <v>-3300</v>
      </c>
      <c r="J395" s="53">
        <v>-11450.650000000001</v>
      </c>
      <c r="K395" s="98">
        <v>-2722.48</v>
      </c>
      <c r="L395" s="98">
        <v>-3300</v>
      </c>
      <c r="O395" s="81" t="s">
        <v>326</v>
      </c>
      <c r="P395" s="82" t="s">
        <v>327</v>
      </c>
      <c r="U395" s="38">
        <f t="shared" si="84"/>
        <v>1</v>
      </c>
    </row>
    <row r="396" spans="1:21" outlineLevel="1" x14ac:dyDescent="0.25">
      <c r="A396" s="3" t="s">
        <v>965</v>
      </c>
      <c r="B396" s="103"/>
      <c r="C396" s="103"/>
      <c r="D396" s="4" t="s">
        <v>1099</v>
      </c>
      <c r="E396" s="2" t="s">
        <v>1254</v>
      </c>
      <c r="F396" s="51">
        <v>100</v>
      </c>
      <c r="G396" s="51">
        <v>64.540000000000006</v>
      </c>
      <c r="H396" s="52">
        <v>231.47</v>
      </c>
      <c r="I396" s="51">
        <v>1200</v>
      </c>
      <c r="J396" s="51">
        <v>736.14</v>
      </c>
      <c r="K396" s="52">
        <v>1198.04</v>
      </c>
      <c r="L396" s="52">
        <v>1200</v>
      </c>
      <c r="U396" s="2">
        <f>+IF(OR(F396&lt;&gt;0,G396&lt;&gt;0,H396&lt;&gt;0,I396&lt;&gt;0,J396&lt;&gt;0,K396&lt;&gt;0,L396&lt;&gt;0),1,)</f>
        <v>1</v>
      </c>
    </row>
    <row r="397" spans="1:21" x14ac:dyDescent="0.25">
      <c r="A397" s="22" t="s">
        <v>359</v>
      </c>
      <c r="B397" s="36"/>
      <c r="C397" s="38" t="str">
        <f t="shared" si="94"/>
        <v>6813</v>
      </c>
      <c r="D397" s="38"/>
      <c r="E397" s="38" t="str">
        <f t="shared" si="95"/>
        <v>Activity-Vending Machine Sales</v>
      </c>
      <c r="F397" s="53">
        <v>100</v>
      </c>
      <c r="G397" s="53">
        <v>64.540000000000006</v>
      </c>
      <c r="H397" s="98">
        <v>231.47</v>
      </c>
      <c r="I397" s="53">
        <v>1200</v>
      </c>
      <c r="J397" s="53">
        <v>736.14</v>
      </c>
      <c r="K397" s="98">
        <v>1198.04</v>
      </c>
      <c r="L397" s="98">
        <v>1200</v>
      </c>
      <c r="O397" s="81" t="s">
        <v>328</v>
      </c>
      <c r="P397" s="82" t="s">
        <v>329</v>
      </c>
      <c r="U397" s="38">
        <f t="shared" si="84"/>
        <v>1</v>
      </c>
    </row>
    <row r="398" spans="1:21" outlineLevel="1" x14ac:dyDescent="0.25">
      <c r="A398" s="3" t="s">
        <v>965</v>
      </c>
      <c r="B398" s="103"/>
      <c r="C398" s="103"/>
      <c r="D398" s="4" t="s">
        <v>1099</v>
      </c>
      <c r="E398" s="2" t="s">
        <v>1254</v>
      </c>
      <c r="F398" s="51">
        <v>0</v>
      </c>
      <c r="G398" s="51">
        <v>38.49</v>
      </c>
      <c r="H398" s="52">
        <v>758.9</v>
      </c>
      <c r="I398" s="51">
        <v>0</v>
      </c>
      <c r="J398" s="51">
        <v>-465.21</v>
      </c>
      <c r="K398" s="52">
        <v>33.97</v>
      </c>
      <c r="L398" s="52">
        <v>0</v>
      </c>
      <c r="U398" s="2">
        <f>+IF(OR(F398&lt;&gt;0,G398&lt;&gt;0,H398&lt;&gt;0,I398&lt;&gt;0,J398&lt;&gt;0,K398&lt;&gt;0,L398&lt;&gt;0),1,)</f>
        <v>1</v>
      </c>
    </row>
    <row r="399" spans="1:21" x14ac:dyDescent="0.25">
      <c r="A399" s="22" t="s">
        <v>360</v>
      </c>
      <c r="B399" s="36"/>
      <c r="C399" s="38" t="str">
        <f t="shared" si="94"/>
        <v>6814</v>
      </c>
      <c r="D399" s="38"/>
      <c r="E399" s="38" t="str">
        <f t="shared" si="95"/>
        <v>Activity-Cost-Vending Supplies</v>
      </c>
      <c r="F399" s="53">
        <v>0</v>
      </c>
      <c r="G399" s="53">
        <v>38.49</v>
      </c>
      <c r="H399" s="98">
        <v>758.9</v>
      </c>
      <c r="I399" s="53">
        <v>0</v>
      </c>
      <c r="J399" s="53">
        <v>-465.21</v>
      </c>
      <c r="K399" s="98">
        <v>33.97</v>
      </c>
      <c r="L399" s="98">
        <v>0</v>
      </c>
      <c r="O399" s="81" t="s">
        <v>330</v>
      </c>
      <c r="P399" s="82" t="s">
        <v>331</v>
      </c>
      <c r="U399" s="38">
        <f t="shared" si="84"/>
        <v>1</v>
      </c>
    </row>
    <row r="400" spans="1:21" hidden="1" x14ac:dyDescent="0.25">
      <c r="A400" s="22" t="s">
        <v>361</v>
      </c>
      <c r="B400" s="36"/>
      <c r="C400" s="38">
        <f t="shared" si="94"/>
        <v>0</v>
      </c>
      <c r="D400" s="38"/>
      <c r="E400" s="38">
        <f t="shared" si="95"/>
        <v>0</v>
      </c>
      <c r="F400" s="53">
        <v>0</v>
      </c>
      <c r="G400" s="53">
        <v>0</v>
      </c>
      <c r="H400" s="98">
        <v>0</v>
      </c>
      <c r="I400" s="53">
        <v>0</v>
      </c>
      <c r="J400" s="53">
        <v>0</v>
      </c>
      <c r="K400" s="98">
        <v>0</v>
      </c>
      <c r="L400" s="98">
        <v>0</v>
      </c>
      <c r="O400" s="81" t="s">
        <v>332</v>
      </c>
      <c r="P400" s="82" t="s">
        <v>333</v>
      </c>
      <c r="U400" s="38">
        <f t="shared" si="84"/>
        <v>0</v>
      </c>
    </row>
    <row r="401" spans="1:21" hidden="1" x14ac:dyDescent="0.25">
      <c r="A401" s="22" t="s">
        <v>362</v>
      </c>
      <c r="B401" s="36"/>
      <c r="C401" s="38">
        <f t="shared" si="94"/>
        <v>0</v>
      </c>
      <c r="D401" s="38"/>
      <c r="E401" s="38">
        <f t="shared" si="95"/>
        <v>0</v>
      </c>
      <c r="F401" s="53">
        <v>0</v>
      </c>
      <c r="G401" s="53">
        <v>0</v>
      </c>
      <c r="H401" s="98">
        <v>0</v>
      </c>
      <c r="I401" s="53">
        <v>0</v>
      </c>
      <c r="J401" s="53">
        <v>0</v>
      </c>
      <c r="K401" s="98">
        <v>0</v>
      </c>
      <c r="L401" s="98">
        <v>0</v>
      </c>
      <c r="O401" s="81" t="s">
        <v>334</v>
      </c>
      <c r="P401" s="82" t="s">
        <v>335</v>
      </c>
      <c r="U401" s="38">
        <f t="shared" si="84"/>
        <v>0</v>
      </c>
    </row>
    <row r="402" spans="1:21" hidden="1" x14ac:dyDescent="0.25">
      <c r="A402" s="22" t="s">
        <v>363</v>
      </c>
      <c r="B402" s="36"/>
      <c r="C402" s="38">
        <f t="shared" si="94"/>
        <v>0</v>
      </c>
      <c r="D402" s="38"/>
      <c r="E402" s="38">
        <f t="shared" si="95"/>
        <v>0</v>
      </c>
      <c r="F402" s="53">
        <v>0</v>
      </c>
      <c r="G402" s="53">
        <v>0</v>
      </c>
      <c r="H402" s="98">
        <v>0</v>
      </c>
      <c r="I402" s="53">
        <v>0</v>
      </c>
      <c r="J402" s="53">
        <v>0</v>
      </c>
      <c r="K402" s="98">
        <v>0</v>
      </c>
      <c r="L402" s="98">
        <v>0</v>
      </c>
      <c r="O402" s="81" t="s">
        <v>336</v>
      </c>
      <c r="P402" s="82" t="s">
        <v>337</v>
      </c>
      <c r="U402" s="38">
        <f t="shared" si="84"/>
        <v>0</v>
      </c>
    </row>
    <row r="403" spans="1:21" hidden="1" x14ac:dyDescent="0.25">
      <c r="A403" s="22" t="s">
        <v>364</v>
      </c>
      <c r="B403" s="36"/>
      <c r="C403" s="38">
        <f t="shared" si="94"/>
        <v>0</v>
      </c>
      <c r="D403" s="38"/>
      <c r="E403" s="38">
        <f t="shared" si="95"/>
        <v>0</v>
      </c>
      <c r="F403" s="53">
        <v>0</v>
      </c>
      <c r="G403" s="53">
        <v>0</v>
      </c>
      <c r="H403" s="98">
        <v>0</v>
      </c>
      <c r="I403" s="53">
        <v>0</v>
      </c>
      <c r="J403" s="53">
        <v>0</v>
      </c>
      <c r="K403" s="98">
        <v>0</v>
      </c>
      <c r="L403" s="98">
        <v>0</v>
      </c>
      <c r="O403" s="81" t="s">
        <v>338</v>
      </c>
      <c r="P403" s="82" t="s">
        <v>339</v>
      </c>
      <c r="U403" s="38">
        <f t="shared" si="84"/>
        <v>0</v>
      </c>
    </row>
    <row r="404" spans="1:21" hidden="1" x14ac:dyDescent="0.25">
      <c r="A404" s="22" t="s">
        <v>365</v>
      </c>
      <c r="B404" s="36"/>
      <c r="C404" s="38">
        <f t="shared" si="94"/>
        <v>0</v>
      </c>
      <c r="D404" s="38"/>
      <c r="E404" s="38">
        <f t="shared" si="95"/>
        <v>0</v>
      </c>
      <c r="F404" s="53">
        <v>0</v>
      </c>
      <c r="G404" s="53">
        <v>0</v>
      </c>
      <c r="H404" s="98">
        <v>0</v>
      </c>
      <c r="I404" s="53">
        <v>0</v>
      </c>
      <c r="J404" s="53">
        <v>0</v>
      </c>
      <c r="K404" s="98">
        <v>0</v>
      </c>
      <c r="L404" s="98">
        <v>0</v>
      </c>
      <c r="O404" s="81" t="s">
        <v>340</v>
      </c>
      <c r="P404" s="82" t="s">
        <v>341</v>
      </c>
      <c r="U404" s="38">
        <f t="shared" si="84"/>
        <v>0</v>
      </c>
    </row>
    <row r="405" spans="1:21" hidden="1" x14ac:dyDescent="0.25">
      <c r="A405" s="22" t="s">
        <v>366</v>
      </c>
      <c r="B405" s="36"/>
      <c r="C405" s="38">
        <f t="shared" si="94"/>
        <v>0</v>
      </c>
      <c r="D405" s="38"/>
      <c r="E405" s="38">
        <f t="shared" si="95"/>
        <v>0</v>
      </c>
      <c r="F405" s="53">
        <v>0</v>
      </c>
      <c r="G405" s="53">
        <v>0</v>
      </c>
      <c r="H405" s="98">
        <v>0</v>
      </c>
      <c r="I405" s="53">
        <v>0</v>
      </c>
      <c r="J405" s="53">
        <v>0</v>
      </c>
      <c r="K405" s="98">
        <v>0</v>
      </c>
      <c r="L405" s="98">
        <v>0</v>
      </c>
      <c r="O405" s="81" t="s">
        <v>342</v>
      </c>
      <c r="P405" s="82" t="s">
        <v>343</v>
      </c>
      <c r="U405" s="38">
        <f t="shared" si="84"/>
        <v>0</v>
      </c>
    </row>
    <row r="406" spans="1:21" outlineLevel="1" x14ac:dyDescent="0.25">
      <c r="A406" s="3" t="s">
        <v>1055</v>
      </c>
      <c r="B406" s="103"/>
      <c r="C406" s="103"/>
      <c r="D406" s="4" t="s">
        <v>1210</v>
      </c>
      <c r="E406" s="2" t="s">
        <v>1323</v>
      </c>
      <c r="F406" s="51">
        <v>0</v>
      </c>
      <c r="G406" s="51">
        <v>0</v>
      </c>
      <c r="H406" s="52">
        <v>0</v>
      </c>
      <c r="I406" s="51">
        <v>0</v>
      </c>
      <c r="J406" s="51">
        <v>1</v>
      </c>
      <c r="K406" s="52">
        <v>0</v>
      </c>
      <c r="L406" s="52">
        <v>0</v>
      </c>
      <c r="U406" s="2">
        <f>+IF(OR(F406&lt;&gt;0,G406&lt;&gt;0,H406&lt;&gt;0,I406&lt;&gt;0,J406&lt;&gt;0,K406&lt;&gt;0,L406&lt;&gt;0),1,)</f>
        <v>1</v>
      </c>
    </row>
    <row r="407" spans="1:21" x14ac:dyDescent="0.25">
      <c r="A407" s="22" t="s">
        <v>367</v>
      </c>
      <c r="B407" s="36"/>
      <c r="C407" s="38" t="str">
        <f t="shared" si="94"/>
        <v>6836</v>
      </c>
      <c r="D407" s="38"/>
      <c r="E407" s="38" t="str">
        <f t="shared" si="95"/>
        <v>Activity-Cash Over/Under</v>
      </c>
      <c r="F407" s="53">
        <v>0</v>
      </c>
      <c r="G407" s="53">
        <v>0</v>
      </c>
      <c r="H407" s="98">
        <v>0</v>
      </c>
      <c r="I407" s="53">
        <v>0</v>
      </c>
      <c r="J407" s="53">
        <v>1</v>
      </c>
      <c r="K407" s="98">
        <v>0</v>
      </c>
      <c r="L407" s="98">
        <v>0</v>
      </c>
      <c r="O407" s="81" t="s">
        <v>344</v>
      </c>
      <c r="P407" s="82" t="s">
        <v>345</v>
      </c>
      <c r="U407" s="38">
        <f t="shared" si="84"/>
        <v>1</v>
      </c>
    </row>
    <row r="408" spans="1:21" hidden="1" x14ac:dyDescent="0.25">
      <c r="A408" s="22" t="s">
        <v>877</v>
      </c>
      <c r="B408" s="68"/>
      <c r="C408" s="38">
        <f t="shared" ref="C408" si="98">+IF(OR(F408&lt;&gt;0,G408&lt;&gt;0,H408&lt;&gt;0,I408&lt;&gt;0,J408&lt;&gt;0,K408&lt;&gt;0,L408&lt;&gt;0),O408,)</f>
        <v>0</v>
      </c>
      <c r="D408" s="38"/>
      <c r="E408" s="38">
        <f t="shared" ref="E408" si="99">+IF(OR(F408&lt;&gt;0,G408&lt;&gt;0,H408&lt;&gt;0,I408&lt;&gt;0,J408&lt;&gt;0,K408&lt;&gt;0,L408&lt;&gt;0),P408,)</f>
        <v>0</v>
      </c>
      <c r="F408" s="53">
        <v>0</v>
      </c>
      <c r="G408" s="53">
        <v>0</v>
      </c>
      <c r="H408" s="98">
        <v>0</v>
      </c>
      <c r="I408" s="53">
        <v>0</v>
      </c>
      <c r="J408" s="53">
        <v>0</v>
      </c>
      <c r="K408" s="98">
        <v>0</v>
      </c>
      <c r="L408" s="98">
        <v>0</v>
      </c>
      <c r="O408" s="81" t="s">
        <v>878</v>
      </c>
      <c r="P408" s="82" t="s">
        <v>879</v>
      </c>
      <c r="U408" s="38">
        <f t="shared" si="84"/>
        <v>0</v>
      </c>
    </row>
    <row r="409" spans="1:21" hidden="1" x14ac:dyDescent="0.25">
      <c r="A409" s="22" t="s">
        <v>368</v>
      </c>
      <c r="B409" s="36"/>
      <c r="C409" s="38">
        <f t="shared" si="94"/>
        <v>0</v>
      </c>
      <c r="D409" s="38"/>
      <c r="E409" s="38">
        <f t="shared" si="95"/>
        <v>0</v>
      </c>
      <c r="F409" s="53">
        <v>0</v>
      </c>
      <c r="G409" s="53">
        <v>0</v>
      </c>
      <c r="H409" s="98">
        <v>0</v>
      </c>
      <c r="I409" s="53">
        <v>0</v>
      </c>
      <c r="J409" s="53">
        <v>0</v>
      </c>
      <c r="K409" s="98">
        <v>0</v>
      </c>
      <c r="L409" s="98">
        <v>0</v>
      </c>
      <c r="O409" s="81" t="s">
        <v>346</v>
      </c>
      <c r="P409" s="82" t="s">
        <v>347</v>
      </c>
      <c r="U409" s="38">
        <f t="shared" si="84"/>
        <v>0</v>
      </c>
    </row>
    <row r="410" spans="1:21" ht="15.75" thickBot="1" x14ac:dyDescent="0.3">
      <c r="B410" s="64"/>
      <c r="C410" s="125" t="s">
        <v>348</v>
      </c>
      <c r="D410" s="125"/>
      <c r="E410" s="125"/>
      <c r="F410" s="54">
        <f>F378+F379+F380+F381+F382+F383+F389+F390+F395+F397+F399+F400+F401+F402+F403+F404+F405+F407+F408+F409</f>
        <v>14248</v>
      </c>
      <c r="G410" s="54">
        <f t="shared" ref="G410:L410" si="100">G378+G379+G380+G381+G382+G383+G389+G390+G395+G397+G399+G400+G401+G402+G403+G404+G405+G407+G408+G409</f>
        <v>13162.200000000003</v>
      </c>
      <c r="H410" s="55">
        <f t="shared" si="100"/>
        <v>-4022.53</v>
      </c>
      <c r="I410" s="54">
        <f t="shared" si="100"/>
        <v>213030</v>
      </c>
      <c r="J410" s="54">
        <f t="shared" si="100"/>
        <v>196857.77000000002</v>
      </c>
      <c r="K410" s="55">
        <f t="shared" si="100"/>
        <v>207016.06</v>
      </c>
      <c r="L410" s="57">
        <f t="shared" si="100"/>
        <v>213030</v>
      </c>
      <c r="N410" s="2">
        <v>1</v>
      </c>
      <c r="O410" s="81"/>
      <c r="P410" s="82"/>
      <c r="U410" s="38">
        <f t="shared" si="84"/>
        <v>1</v>
      </c>
    </row>
    <row r="411" spans="1:21" ht="15.75" hidden="1" thickTop="1" x14ac:dyDescent="0.25">
      <c r="B411" s="113" t="s">
        <v>349</v>
      </c>
      <c r="C411" s="113"/>
      <c r="D411" s="113"/>
      <c r="E411" s="113"/>
      <c r="F411" s="58"/>
      <c r="G411" s="58"/>
      <c r="H411" s="58"/>
      <c r="I411" s="58"/>
      <c r="J411" s="58"/>
      <c r="K411" s="58"/>
      <c r="L411" s="58"/>
      <c r="N411" s="2">
        <v>1</v>
      </c>
      <c r="O411" s="81"/>
      <c r="P411" s="82"/>
      <c r="U411" s="38">
        <f t="shared" si="84"/>
        <v>0</v>
      </c>
    </row>
    <row r="412" spans="1:21" ht="15.75" outlineLevel="1" thickTop="1" x14ac:dyDescent="0.25">
      <c r="A412" s="3" t="s">
        <v>1062</v>
      </c>
      <c r="B412" s="103"/>
      <c r="C412" s="103"/>
      <c r="D412" s="4" t="s">
        <v>1217</v>
      </c>
      <c r="E412" s="2" t="s">
        <v>1330</v>
      </c>
      <c r="F412" s="51">
        <v>0</v>
      </c>
      <c r="G412" s="51">
        <v>0</v>
      </c>
      <c r="H412" s="52">
        <v>0</v>
      </c>
      <c r="I412" s="51">
        <v>5000</v>
      </c>
      <c r="J412" s="51">
        <v>0</v>
      </c>
      <c r="K412" s="52">
        <v>0</v>
      </c>
      <c r="L412" s="52">
        <v>5000</v>
      </c>
      <c r="U412" s="2">
        <f>+IF(OR(F412&lt;&gt;0,G412&lt;&gt;0,H412&lt;&gt;0,I412&lt;&gt;0,J412&lt;&gt;0,K412&lt;&gt;0,L412&lt;&gt;0),1,)</f>
        <v>1</v>
      </c>
    </row>
    <row r="413" spans="1:21" x14ac:dyDescent="0.25">
      <c r="A413" s="22" t="s">
        <v>391</v>
      </c>
      <c r="B413" s="36"/>
      <c r="C413" s="38" t="str">
        <f t="shared" ref="C413:C437" si="101">+IF(OR(F413&lt;&gt;0,G413&lt;&gt;0,H413&lt;&gt;0,I413&lt;&gt;0,J413&lt;&gt;0,K413&lt;&gt;0,L413&lt;&gt;0),O413,)</f>
        <v>6901</v>
      </c>
      <c r="D413" s="38"/>
      <c r="E413" s="38" t="str">
        <f t="shared" ref="E413:E437" si="102">+IF(OR(F413&lt;&gt;0,G413&lt;&gt;0,H413&lt;&gt;0,I413&lt;&gt;0,J413&lt;&gt;0,K413&lt;&gt;0,L413&lt;&gt;0),P413,)</f>
        <v>Income from Council Services</v>
      </c>
      <c r="F413" s="53">
        <v>0</v>
      </c>
      <c r="G413" s="53">
        <v>0</v>
      </c>
      <c r="H413" s="98">
        <v>0</v>
      </c>
      <c r="I413" s="53">
        <v>5000</v>
      </c>
      <c r="J413" s="53">
        <v>0</v>
      </c>
      <c r="K413" s="98">
        <v>0</v>
      </c>
      <c r="L413" s="98">
        <v>5000</v>
      </c>
      <c r="O413" s="81" t="s">
        <v>369</v>
      </c>
      <c r="P413" s="82" t="s">
        <v>370</v>
      </c>
      <c r="U413" s="38">
        <f t="shared" si="84"/>
        <v>1</v>
      </c>
    </row>
    <row r="414" spans="1:21" hidden="1" x14ac:dyDescent="0.25">
      <c r="A414" s="22" t="s">
        <v>392</v>
      </c>
      <c r="B414" s="36"/>
      <c r="C414" s="38">
        <f t="shared" si="101"/>
        <v>0</v>
      </c>
      <c r="D414" s="38"/>
      <c r="E414" s="38">
        <f t="shared" si="102"/>
        <v>0</v>
      </c>
      <c r="F414" s="53">
        <v>0</v>
      </c>
      <c r="G414" s="53">
        <v>0</v>
      </c>
      <c r="H414" s="98">
        <v>0</v>
      </c>
      <c r="I414" s="53">
        <v>0</v>
      </c>
      <c r="J414" s="53">
        <v>0</v>
      </c>
      <c r="K414" s="98">
        <v>0</v>
      </c>
      <c r="L414" s="98">
        <v>0</v>
      </c>
      <c r="O414" s="81" t="s">
        <v>371</v>
      </c>
      <c r="P414" s="82" t="s">
        <v>372</v>
      </c>
      <c r="U414" s="38">
        <f t="shared" si="84"/>
        <v>0</v>
      </c>
    </row>
    <row r="415" spans="1:21" outlineLevel="1" x14ac:dyDescent="0.25">
      <c r="A415" s="3" t="s">
        <v>965</v>
      </c>
      <c r="B415" s="103"/>
      <c r="C415" s="103"/>
      <c r="D415" s="4" t="s">
        <v>1099</v>
      </c>
      <c r="E415" s="2" t="s">
        <v>1254</v>
      </c>
      <c r="F415" s="51">
        <v>250</v>
      </c>
      <c r="G415" s="51">
        <v>550</v>
      </c>
      <c r="H415" s="52">
        <v>1150</v>
      </c>
      <c r="I415" s="51">
        <v>3000</v>
      </c>
      <c r="J415" s="51">
        <v>4075</v>
      </c>
      <c r="K415" s="52">
        <v>3050</v>
      </c>
      <c r="L415" s="52">
        <v>3000</v>
      </c>
      <c r="U415" s="2">
        <f>+IF(OR(F415&lt;&gt;0,G415&lt;&gt;0,H415&lt;&gt;0,I415&lt;&gt;0,J415&lt;&gt;0,K415&lt;&gt;0,L415&lt;&gt;0),1,)</f>
        <v>1</v>
      </c>
    </row>
    <row r="416" spans="1:21" x14ac:dyDescent="0.25">
      <c r="A416" s="22" t="s">
        <v>393</v>
      </c>
      <c r="B416" s="36"/>
      <c r="C416" s="38" t="str">
        <f t="shared" si="101"/>
        <v>6903</v>
      </c>
      <c r="D416" s="38"/>
      <c r="E416" s="38" t="str">
        <f t="shared" si="102"/>
        <v>Income from Rents</v>
      </c>
      <c r="F416" s="53">
        <v>250</v>
      </c>
      <c r="G416" s="53">
        <v>550</v>
      </c>
      <c r="H416" s="98">
        <v>1150</v>
      </c>
      <c r="I416" s="53">
        <v>3000</v>
      </c>
      <c r="J416" s="53">
        <v>4075</v>
      </c>
      <c r="K416" s="98">
        <v>3050</v>
      </c>
      <c r="L416" s="98">
        <v>3000</v>
      </c>
      <c r="O416" s="81" t="s">
        <v>373</v>
      </c>
      <c r="P416" s="82" t="s">
        <v>374</v>
      </c>
      <c r="U416" s="38">
        <f t="shared" si="84"/>
        <v>1</v>
      </c>
    </row>
    <row r="417" spans="1:21" hidden="1" x14ac:dyDescent="0.25">
      <c r="A417" s="22" t="s">
        <v>486</v>
      </c>
      <c r="B417" s="36"/>
      <c r="C417" s="38">
        <f t="shared" si="101"/>
        <v>0</v>
      </c>
      <c r="D417" s="38"/>
      <c r="E417" s="38">
        <f t="shared" si="102"/>
        <v>0</v>
      </c>
      <c r="F417" s="53">
        <v>0</v>
      </c>
      <c r="G417" s="53">
        <v>0</v>
      </c>
      <c r="H417" s="98">
        <v>0</v>
      </c>
      <c r="I417" s="53">
        <v>0</v>
      </c>
      <c r="J417" s="53">
        <v>0</v>
      </c>
      <c r="K417" s="98">
        <v>0</v>
      </c>
      <c r="L417" s="98">
        <v>0</v>
      </c>
      <c r="O417" s="81" t="s">
        <v>375</v>
      </c>
      <c r="P417" s="82" t="s">
        <v>376</v>
      </c>
      <c r="U417" s="38">
        <f t="shared" si="84"/>
        <v>0</v>
      </c>
    </row>
    <row r="418" spans="1:21" hidden="1" x14ac:dyDescent="0.25">
      <c r="A418" s="22" t="s">
        <v>394</v>
      </c>
      <c r="B418" s="36"/>
      <c r="C418" s="38">
        <f t="shared" si="101"/>
        <v>0</v>
      </c>
      <c r="D418" s="38"/>
      <c r="E418" s="38">
        <f t="shared" si="102"/>
        <v>0</v>
      </c>
      <c r="F418" s="53">
        <v>0</v>
      </c>
      <c r="G418" s="53">
        <v>0</v>
      </c>
      <c r="H418" s="98">
        <v>0</v>
      </c>
      <c r="I418" s="53">
        <v>0</v>
      </c>
      <c r="J418" s="53">
        <v>0</v>
      </c>
      <c r="K418" s="98">
        <v>0</v>
      </c>
      <c r="L418" s="98">
        <v>0</v>
      </c>
      <c r="O418" s="81" t="s">
        <v>377</v>
      </c>
      <c r="P418" s="82" t="s">
        <v>378</v>
      </c>
      <c r="U418" s="38">
        <f t="shared" si="84"/>
        <v>0</v>
      </c>
    </row>
    <row r="419" spans="1:21" hidden="1" x14ac:dyDescent="0.25">
      <c r="A419" s="22" t="s">
        <v>395</v>
      </c>
      <c r="B419" s="36"/>
      <c r="C419" s="38">
        <f t="shared" si="101"/>
        <v>0</v>
      </c>
      <c r="D419" s="38"/>
      <c r="E419" s="38">
        <f t="shared" si="102"/>
        <v>0</v>
      </c>
      <c r="F419" s="53">
        <v>0</v>
      </c>
      <c r="G419" s="53">
        <v>0</v>
      </c>
      <c r="H419" s="98">
        <v>0</v>
      </c>
      <c r="I419" s="53">
        <v>0</v>
      </c>
      <c r="J419" s="53">
        <v>0</v>
      </c>
      <c r="K419" s="98">
        <v>0</v>
      </c>
      <c r="L419" s="98">
        <v>0</v>
      </c>
      <c r="O419" s="81" t="s">
        <v>379</v>
      </c>
      <c r="P419" s="82" t="s">
        <v>380</v>
      </c>
      <c r="U419" s="38">
        <f t="shared" si="84"/>
        <v>0</v>
      </c>
    </row>
    <row r="420" spans="1:21" hidden="1" x14ac:dyDescent="0.25">
      <c r="A420" s="22" t="s">
        <v>888</v>
      </c>
      <c r="B420" s="76"/>
      <c r="C420" s="38">
        <f t="shared" ref="C420" si="103">+IF(OR(F420&lt;&gt;0,G420&lt;&gt;0,H420&lt;&gt;0,I420&lt;&gt;0,J420&lt;&gt;0,K420&lt;&gt;0,L420&lt;&gt;0),O420,)</f>
        <v>0</v>
      </c>
      <c r="D420" s="38"/>
      <c r="E420" s="38">
        <f t="shared" ref="E420" si="104">+IF(OR(F420&lt;&gt;0,G420&lt;&gt;0,H420&lt;&gt;0,I420&lt;&gt;0,J420&lt;&gt;0,K420&lt;&gt;0,L420&lt;&gt;0),P420,)</f>
        <v>0</v>
      </c>
      <c r="F420" s="53">
        <v>0</v>
      </c>
      <c r="G420" s="53">
        <v>0</v>
      </c>
      <c r="H420" s="98">
        <v>0</v>
      </c>
      <c r="I420" s="53">
        <v>0</v>
      </c>
      <c r="J420" s="53">
        <v>0</v>
      </c>
      <c r="K420" s="98">
        <v>0</v>
      </c>
      <c r="L420" s="98">
        <v>0</v>
      </c>
      <c r="O420" s="81" t="s">
        <v>889</v>
      </c>
      <c r="P420" s="82" t="s">
        <v>890</v>
      </c>
      <c r="U420" s="38">
        <f t="shared" ref="U420" si="105">+IF(OR(F420&lt;&gt;0,G420&lt;&gt;0,H420&lt;&gt;0,I420&lt;&gt;0,J420&lt;&gt;0,K420&lt;&gt;0,L420&lt;&gt;0),1,)</f>
        <v>0</v>
      </c>
    </row>
    <row r="421" spans="1:21" outlineLevel="1" x14ac:dyDescent="0.25">
      <c r="A421" s="3" t="s">
        <v>1071</v>
      </c>
      <c r="B421" s="103"/>
      <c r="C421" s="103"/>
      <c r="D421" s="4" t="s">
        <v>1226</v>
      </c>
      <c r="E421" s="2" t="s">
        <v>1339</v>
      </c>
      <c r="F421" s="51">
        <v>2000</v>
      </c>
      <c r="G421" s="51">
        <v>1349</v>
      </c>
      <c r="H421" s="52">
        <v>0</v>
      </c>
      <c r="I421" s="51">
        <v>8000</v>
      </c>
      <c r="J421" s="51">
        <v>10844</v>
      </c>
      <c r="K421" s="52">
        <v>7649.5</v>
      </c>
      <c r="L421" s="52">
        <v>8000</v>
      </c>
      <c r="U421" s="2">
        <f t="shared" ref="U421:U428" si="106">+IF(OR(F421&lt;&gt;0,G421&lt;&gt;0,H421&lt;&gt;0,I421&lt;&gt;0,J421&lt;&gt;0,K421&lt;&gt;0,L421&lt;&gt;0),1,)</f>
        <v>1</v>
      </c>
    </row>
    <row r="422" spans="1:21" outlineLevel="1" x14ac:dyDescent="0.25">
      <c r="A422" s="3" t="s">
        <v>1072</v>
      </c>
      <c r="B422" s="103"/>
      <c r="C422" s="103"/>
      <c r="D422" s="4" t="s">
        <v>1227</v>
      </c>
      <c r="E422" s="2" t="s">
        <v>1340</v>
      </c>
      <c r="F422" s="51">
        <v>64</v>
      </c>
      <c r="G422" s="51">
        <v>76.430000000000007</v>
      </c>
      <c r="H422" s="52">
        <v>29.11</v>
      </c>
      <c r="I422" s="51">
        <v>750</v>
      </c>
      <c r="J422" s="51">
        <v>947.88</v>
      </c>
      <c r="K422" s="52">
        <v>797.59</v>
      </c>
      <c r="L422" s="52">
        <v>750</v>
      </c>
      <c r="U422" s="2">
        <f t="shared" si="106"/>
        <v>1</v>
      </c>
    </row>
    <row r="423" spans="1:21" outlineLevel="1" x14ac:dyDescent="0.25">
      <c r="A423" s="3" t="s">
        <v>1073</v>
      </c>
      <c r="B423" s="103"/>
      <c r="C423" s="103"/>
      <c r="D423" s="4" t="s">
        <v>1228</v>
      </c>
      <c r="E423" s="2" t="s">
        <v>1341</v>
      </c>
      <c r="F423" s="51">
        <v>0</v>
      </c>
      <c r="G423" s="51">
        <v>0</v>
      </c>
      <c r="H423" s="52">
        <v>0</v>
      </c>
      <c r="I423" s="51">
        <v>0</v>
      </c>
      <c r="J423" s="51">
        <v>0</v>
      </c>
      <c r="K423" s="52">
        <v>94.17</v>
      </c>
      <c r="L423" s="52">
        <v>0</v>
      </c>
      <c r="U423" s="2">
        <f t="shared" si="106"/>
        <v>1</v>
      </c>
    </row>
    <row r="424" spans="1:21" outlineLevel="1" x14ac:dyDescent="0.25">
      <c r="A424" s="3" t="s">
        <v>1074</v>
      </c>
      <c r="B424" s="103"/>
      <c r="C424" s="103"/>
      <c r="D424" s="4" t="s">
        <v>1229</v>
      </c>
      <c r="E424" s="2" t="s">
        <v>1342</v>
      </c>
      <c r="F424" s="51">
        <v>0</v>
      </c>
      <c r="G424" s="51">
        <v>223.44</v>
      </c>
      <c r="H424" s="52">
        <v>0</v>
      </c>
      <c r="I424" s="51">
        <v>0</v>
      </c>
      <c r="J424" s="51">
        <v>223.44</v>
      </c>
      <c r="K424" s="52">
        <v>0</v>
      </c>
      <c r="L424" s="52">
        <v>0</v>
      </c>
      <c r="U424" s="2">
        <f t="shared" si="106"/>
        <v>1</v>
      </c>
    </row>
    <row r="425" spans="1:21" outlineLevel="1" x14ac:dyDescent="0.25">
      <c r="A425" s="3" t="s">
        <v>1075</v>
      </c>
      <c r="B425" s="103"/>
      <c r="C425" s="103"/>
      <c r="D425" s="4" t="s">
        <v>1230</v>
      </c>
      <c r="E425" s="2" t="s">
        <v>1343</v>
      </c>
      <c r="F425" s="51">
        <v>0</v>
      </c>
      <c r="G425" s="51">
        <v>0.13</v>
      </c>
      <c r="H425" s="52">
        <v>0.14000000000000001</v>
      </c>
      <c r="I425" s="51">
        <v>8</v>
      </c>
      <c r="J425" s="51">
        <v>3.88</v>
      </c>
      <c r="K425" s="52">
        <v>6.8</v>
      </c>
      <c r="L425" s="52">
        <v>8</v>
      </c>
      <c r="U425" s="2">
        <f t="shared" si="106"/>
        <v>1</v>
      </c>
    </row>
    <row r="426" spans="1:21" outlineLevel="1" x14ac:dyDescent="0.25">
      <c r="A426" s="3" t="s">
        <v>1076</v>
      </c>
      <c r="B426" s="103"/>
      <c r="C426" s="103"/>
      <c r="D426" s="4" t="s">
        <v>1231</v>
      </c>
      <c r="E426" s="2" t="s">
        <v>1344</v>
      </c>
      <c r="F426" s="51">
        <v>5</v>
      </c>
      <c r="G426" s="51">
        <v>5.15</v>
      </c>
      <c r="H426" s="52">
        <v>5.16</v>
      </c>
      <c r="I426" s="51">
        <v>63</v>
      </c>
      <c r="J426" s="51">
        <v>60.82</v>
      </c>
      <c r="K426" s="52">
        <v>60.78</v>
      </c>
      <c r="L426" s="52">
        <v>63</v>
      </c>
      <c r="U426" s="2">
        <f t="shared" si="106"/>
        <v>1</v>
      </c>
    </row>
    <row r="427" spans="1:21" outlineLevel="1" x14ac:dyDescent="0.25">
      <c r="A427" s="3" t="s">
        <v>996</v>
      </c>
      <c r="B427" s="103"/>
      <c r="C427" s="103"/>
      <c r="D427" s="4" t="s">
        <v>1130</v>
      </c>
      <c r="E427" s="2" t="s">
        <v>1143</v>
      </c>
      <c r="F427" s="51">
        <v>0</v>
      </c>
      <c r="G427" s="51">
        <v>0</v>
      </c>
      <c r="H427" s="52">
        <v>0</v>
      </c>
      <c r="I427" s="51">
        <v>0</v>
      </c>
      <c r="J427" s="51">
        <v>21527.22</v>
      </c>
      <c r="K427" s="52">
        <v>0</v>
      </c>
      <c r="L427" s="52">
        <v>0</v>
      </c>
      <c r="U427" s="2">
        <f t="shared" si="106"/>
        <v>1</v>
      </c>
    </row>
    <row r="428" spans="1:21" outlineLevel="1" x14ac:dyDescent="0.25">
      <c r="A428" s="3" t="s">
        <v>1077</v>
      </c>
      <c r="B428" s="103"/>
      <c r="C428" s="103"/>
      <c r="D428" s="4" t="s">
        <v>1232</v>
      </c>
      <c r="E428" s="2" t="s">
        <v>1345</v>
      </c>
      <c r="F428" s="51">
        <v>2100</v>
      </c>
      <c r="G428" s="51">
        <v>0</v>
      </c>
      <c r="H428" s="52">
        <v>185</v>
      </c>
      <c r="I428" s="51">
        <v>2100</v>
      </c>
      <c r="J428" s="51">
        <v>20</v>
      </c>
      <c r="K428" s="52">
        <v>1842.01</v>
      </c>
      <c r="L428" s="52">
        <v>2100</v>
      </c>
      <c r="U428" s="2">
        <f t="shared" si="106"/>
        <v>1</v>
      </c>
    </row>
    <row r="429" spans="1:21" x14ac:dyDescent="0.25">
      <c r="A429" s="22" t="s">
        <v>396</v>
      </c>
      <c r="B429" s="36"/>
      <c r="C429" s="38" t="str">
        <f t="shared" si="101"/>
        <v>6931</v>
      </c>
      <c r="D429" s="38"/>
      <c r="E429" s="38" t="str">
        <f t="shared" si="102"/>
        <v>Other Income</v>
      </c>
      <c r="F429" s="53">
        <v>4169</v>
      </c>
      <c r="G429" s="53">
        <v>1654.1500000000003</v>
      </c>
      <c r="H429" s="98">
        <v>219.41</v>
      </c>
      <c r="I429" s="53">
        <v>10921</v>
      </c>
      <c r="J429" s="53">
        <v>33627.24</v>
      </c>
      <c r="K429" s="98">
        <v>10450.85</v>
      </c>
      <c r="L429" s="98">
        <v>10921</v>
      </c>
      <c r="O429" s="81" t="s">
        <v>381</v>
      </c>
      <c r="P429" s="82" t="s">
        <v>382</v>
      </c>
      <c r="U429" s="38">
        <f t="shared" si="84"/>
        <v>1</v>
      </c>
    </row>
    <row r="430" spans="1:21" outlineLevel="1" x14ac:dyDescent="0.25">
      <c r="A430" s="3" t="s">
        <v>965</v>
      </c>
      <c r="B430" s="103"/>
      <c r="C430" s="103"/>
      <c r="D430" s="4" t="s">
        <v>1099</v>
      </c>
      <c r="E430" s="2" t="s">
        <v>1254</v>
      </c>
      <c r="F430" s="51">
        <v>0</v>
      </c>
      <c r="G430" s="51">
        <v>0</v>
      </c>
      <c r="H430" s="52">
        <v>0</v>
      </c>
      <c r="I430" s="51">
        <v>0</v>
      </c>
      <c r="J430" s="51">
        <v>5</v>
      </c>
      <c r="K430" s="52">
        <v>0</v>
      </c>
      <c r="L430" s="52">
        <v>0</v>
      </c>
      <c r="U430" s="2">
        <f t="shared" ref="U430:U431" si="107">+IF(OR(F430&lt;&gt;0,G430&lt;&gt;0,H430&lt;&gt;0,I430&lt;&gt;0,J430&lt;&gt;0,K430&lt;&gt;0,L430&lt;&gt;0),1,)</f>
        <v>1</v>
      </c>
    </row>
    <row r="431" spans="1:21" outlineLevel="1" x14ac:dyDescent="0.25">
      <c r="A431" s="3" t="s">
        <v>1077</v>
      </c>
      <c r="B431" s="103"/>
      <c r="C431" s="103"/>
      <c r="D431" s="4" t="s">
        <v>1232</v>
      </c>
      <c r="E431" s="2" t="s">
        <v>1345</v>
      </c>
      <c r="F431" s="51">
        <v>0</v>
      </c>
      <c r="G431" s="51">
        <v>0</v>
      </c>
      <c r="H431" s="52">
        <v>-0.04</v>
      </c>
      <c r="I431" s="51">
        <v>0</v>
      </c>
      <c r="J431" s="51">
        <v>-1</v>
      </c>
      <c r="K431" s="52">
        <v>-500.04</v>
      </c>
      <c r="L431" s="52">
        <v>0</v>
      </c>
      <c r="U431" s="2">
        <f t="shared" si="107"/>
        <v>1</v>
      </c>
    </row>
    <row r="432" spans="1:21" x14ac:dyDescent="0.25">
      <c r="A432" s="22" t="s">
        <v>397</v>
      </c>
      <c r="B432" s="36"/>
      <c r="C432" s="38" t="str">
        <f t="shared" si="101"/>
        <v>6936</v>
      </c>
      <c r="D432" s="38"/>
      <c r="E432" s="38" t="str">
        <f t="shared" si="102"/>
        <v>Cash Over/Under</v>
      </c>
      <c r="F432" s="53">
        <v>0</v>
      </c>
      <c r="G432" s="53">
        <v>0</v>
      </c>
      <c r="H432" s="98">
        <v>-0.04</v>
      </c>
      <c r="I432" s="53">
        <v>0</v>
      </c>
      <c r="J432" s="53">
        <v>4</v>
      </c>
      <c r="K432" s="98">
        <v>-500.04</v>
      </c>
      <c r="L432" s="98">
        <v>0</v>
      </c>
      <c r="O432" s="81" t="s">
        <v>383</v>
      </c>
      <c r="P432" s="82" t="s">
        <v>384</v>
      </c>
      <c r="U432" s="38">
        <f t="shared" si="84"/>
        <v>1</v>
      </c>
    </row>
    <row r="433" spans="1:21" hidden="1" x14ac:dyDescent="0.25">
      <c r="A433" s="22" t="s">
        <v>398</v>
      </c>
      <c r="B433" s="36"/>
      <c r="C433" s="38">
        <f t="shared" si="101"/>
        <v>0</v>
      </c>
      <c r="D433" s="38"/>
      <c r="E433" s="38">
        <f t="shared" si="102"/>
        <v>0</v>
      </c>
      <c r="F433" s="53">
        <v>0</v>
      </c>
      <c r="G433" s="53">
        <v>0</v>
      </c>
      <c r="H433" s="98">
        <v>0</v>
      </c>
      <c r="I433" s="53">
        <v>0</v>
      </c>
      <c r="J433" s="53">
        <v>0</v>
      </c>
      <c r="K433" s="98">
        <v>0</v>
      </c>
      <c r="L433" s="98">
        <v>0</v>
      </c>
      <c r="O433" s="81" t="s">
        <v>385</v>
      </c>
      <c r="P433" s="82" t="s">
        <v>386</v>
      </c>
      <c r="U433" s="38">
        <f t="shared" si="84"/>
        <v>0</v>
      </c>
    </row>
    <row r="434" spans="1:21" outlineLevel="1" x14ac:dyDescent="0.25">
      <c r="A434" s="3" t="s">
        <v>1077</v>
      </c>
      <c r="B434" s="103"/>
      <c r="C434" s="103"/>
      <c r="D434" s="4" t="s">
        <v>1232</v>
      </c>
      <c r="E434" s="2" t="s">
        <v>1345</v>
      </c>
      <c r="F434" s="51">
        <v>200</v>
      </c>
      <c r="G434" s="51">
        <v>0</v>
      </c>
      <c r="H434" s="52">
        <v>507.42</v>
      </c>
      <c r="I434" s="51">
        <v>2500</v>
      </c>
      <c r="J434" s="51">
        <v>1312.52</v>
      </c>
      <c r="K434" s="52">
        <v>3782.44</v>
      </c>
      <c r="L434" s="52">
        <v>2500</v>
      </c>
      <c r="U434" s="2">
        <f>+IF(OR(F434&lt;&gt;0,G434&lt;&gt;0,H434&lt;&gt;0,I434&lt;&gt;0,J434&lt;&gt;0,K434&lt;&gt;0,L434&lt;&gt;0),1,)</f>
        <v>1</v>
      </c>
    </row>
    <row r="435" spans="1:21" x14ac:dyDescent="0.25">
      <c r="A435" s="22" t="s">
        <v>399</v>
      </c>
      <c r="B435" s="36"/>
      <c r="C435" s="38" t="str">
        <f t="shared" si="101"/>
        <v>6940</v>
      </c>
      <c r="D435" s="38"/>
      <c r="E435" s="38" t="str">
        <f t="shared" si="102"/>
        <v>Commissions - Online Sales</v>
      </c>
      <c r="F435" s="53">
        <v>200</v>
      </c>
      <c r="G435" s="53">
        <v>0</v>
      </c>
      <c r="H435" s="98">
        <v>507.42</v>
      </c>
      <c r="I435" s="53">
        <v>2500</v>
      </c>
      <c r="J435" s="53">
        <v>1312.52</v>
      </c>
      <c r="K435" s="98">
        <v>3782.44</v>
      </c>
      <c r="L435" s="98">
        <v>2500</v>
      </c>
      <c r="O435" s="81" t="s">
        <v>387</v>
      </c>
      <c r="P435" s="82" t="s">
        <v>388</v>
      </c>
      <c r="U435" s="38">
        <f t="shared" si="84"/>
        <v>1</v>
      </c>
    </row>
    <row r="436" spans="1:21" outlineLevel="1" x14ac:dyDescent="0.25">
      <c r="A436" s="3" t="s">
        <v>965</v>
      </c>
      <c r="B436" s="103"/>
      <c r="C436" s="103"/>
      <c r="D436" s="4" t="s">
        <v>1099</v>
      </c>
      <c r="E436" s="2" t="s">
        <v>1254</v>
      </c>
      <c r="F436" s="51">
        <v>4837</v>
      </c>
      <c r="G436" s="51">
        <v>3177.79</v>
      </c>
      <c r="H436" s="52">
        <v>3252.45</v>
      </c>
      <c r="I436" s="51">
        <v>58000</v>
      </c>
      <c r="J436" s="51">
        <v>52032.62</v>
      </c>
      <c r="K436" s="52">
        <v>52433.27</v>
      </c>
      <c r="L436" s="52">
        <v>58000</v>
      </c>
      <c r="U436" s="2">
        <f>+IF(OR(F436&lt;&gt;0,G436&lt;&gt;0,H436&lt;&gt;0,I436&lt;&gt;0,J436&lt;&gt;0,K436&lt;&gt;0,L436&lt;&gt;0),1,)</f>
        <v>1</v>
      </c>
    </row>
    <row r="437" spans="1:21" x14ac:dyDescent="0.25">
      <c r="A437" s="22" t="s">
        <v>400</v>
      </c>
      <c r="B437" s="36"/>
      <c r="C437" s="38" t="str">
        <f t="shared" si="101"/>
        <v>6941</v>
      </c>
      <c r="D437" s="38"/>
      <c r="E437" s="38" t="str">
        <f t="shared" si="102"/>
        <v>Revenue Sharing - Supply Sales</v>
      </c>
      <c r="F437" s="53">
        <v>4837</v>
      </c>
      <c r="G437" s="53">
        <v>3177.79</v>
      </c>
      <c r="H437" s="98">
        <v>3252.45</v>
      </c>
      <c r="I437" s="53">
        <v>58000</v>
      </c>
      <c r="J437" s="53">
        <v>52032.62</v>
      </c>
      <c r="K437" s="98">
        <v>52433.27</v>
      </c>
      <c r="L437" s="98">
        <v>58000</v>
      </c>
      <c r="O437" s="81" t="s">
        <v>389</v>
      </c>
      <c r="P437" s="82" t="s">
        <v>390</v>
      </c>
      <c r="U437" s="38">
        <f t="shared" si="84"/>
        <v>1</v>
      </c>
    </row>
    <row r="438" spans="1:21" ht="15.75" thickBot="1" x14ac:dyDescent="0.3">
      <c r="B438" s="64"/>
      <c r="C438" s="125" t="s">
        <v>413</v>
      </c>
      <c r="D438" s="125"/>
      <c r="E438" s="125"/>
      <c r="F438" s="54">
        <f>F413+F414+F416+F417+F418+F419+F429+F432+F433+F435+F437+F420</f>
        <v>9456</v>
      </c>
      <c r="G438" s="54">
        <f t="shared" ref="G438:K438" si="108">G413+G414+G416+G417+G418+G419+G429+G432+G433+G435+G437+G420</f>
        <v>5381.9400000000005</v>
      </c>
      <c r="H438" s="55">
        <f t="shared" si="108"/>
        <v>5129.24</v>
      </c>
      <c r="I438" s="54">
        <f t="shared" si="108"/>
        <v>79421</v>
      </c>
      <c r="J438" s="54">
        <f>J413+J414+J416+J417+J418+J419+J429+J432+J433+J435+J437+J420</f>
        <v>91051.38</v>
      </c>
      <c r="K438" s="55">
        <f t="shared" si="108"/>
        <v>69216.51999999999</v>
      </c>
      <c r="L438" s="55">
        <f>L413+L414+L416+L417+L418+L419+L429+L432+L433+L435+L437+L420</f>
        <v>79421</v>
      </c>
      <c r="N438" s="2">
        <v>1</v>
      </c>
      <c r="U438" s="38">
        <f t="shared" si="84"/>
        <v>1</v>
      </c>
    </row>
    <row r="439" spans="1:21" ht="15.75" hidden="1" thickTop="1" x14ac:dyDescent="0.25">
      <c r="B439" s="9"/>
      <c r="C439" s="37"/>
      <c r="D439" s="37"/>
      <c r="E439" s="37"/>
      <c r="F439" s="58"/>
      <c r="G439" s="58"/>
      <c r="H439" s="58"/>
      <c r="I439" s="58"/>
      <c r="J439" s="58"/>
      <c r="K439" s="58"/>
      <c r="L439" s="58"/>
      <c r="N439" s="2">
        <v>1</v>
      </c>
      <c r="U439" s="38">
        <f t="shared" si="84"/>
        <v>0</v>
      </c>
    </row>
    <row r="440" spans="1:21" ht="15.75" hidden="1" thickTop="1" x14ac:dyDescent="0.25">
      <c r="B440" s="9"/>
      <c r="C440" s="37"/>
      <c r="D440" s="37"/>
      <c r="E440" s="37"/>
      <c r="F440" s="58"/>
      <c r="G440" s="58"/>
      <c r="H440" s="58"/>
      <c r="I440" s="58"/>
      <c r="J440" s="58"/>
      <c r="K440" s="58"/>
      <c r="L440" s="58"/>
      <c r="N440" s="2">
        <v>1</v>
      </c>
      <c r="U440" s="38">
        <f t="shared" si="84"/>
        <v>0</v>
      </c>
    </row>
    <row r="441" spans="1:21" ht="16.5" thickTop="1" thickBot="1" x14ac:dyDescent="0.3">
      <c r="B441" s="124" t="s">
        <v>840</v>
      </c>
      <c r="C441" s="124"/>
      <c r="D441" s="124"/>
      <c r="E441" s="124"/>
      <c r="F441" s="65">
        <f>F188+F202+F214+F228+F325+F410+F438</f>
        <v>-30874</v>
      </c>
      <c r="G441" s="65">
        <f t="shared" ref="G441:L441" si="109">G188+G202+G214+G228+G325+G410+G438</f>
        <v>25625.18</v>
      </c>
      <c r="H441" s="66">
        <f t="shared" si="109"/>
        <v>-55718.49</v>
      </c>
      <c r="I441" s="65">
        <f t="shared" si="109"/>
        <v>3057526</v>
      </c>
      <c r="J441" s="65">
        <f t="shared" si="109"/>
        <v>2981214.3200000003</v>
      </c>
      <c r="K441" s="66">
        <f t="shared" si="109"/>
        <v>2863818.78</v>
      </c>
      <c r="L441" s="66">
        <f t="shared" si="109"/>
        <v>3057526</v>
      </c>
      <c r="N441" s="2">
        <v>1</v>
      </c>
      <c r="U441" s="38">
        <f t="shared" si="84"/>
        <v>1</v>
      </c>
    </row>
    <row r="442" spans="1:21" ht="15.75" hidden="1" thickTop="1" x14ac:dyDescent="0.25">
      <c r="N442" s="2">
        <v>1</v>
      </c>
      <c r="U442" s="38">
        <f t="shared" si="84"/>
        <v>0</v>
      </c>
    </row>
    <row r="443" spans="1:21" ht="16.5" thickTop="1" thickBot="1" x14ac:dyDescent="0.3">
      <c r="B443" s="124" t="s">
        <v>839</v>
      </c>
      <c r="C443" s="124"/>
      <c r="D443" s="124"/>
      <c r="E443" s="124"/>
      <c r="F443" s="65">
        <f>F181+F441</f>
        <v>261063</v>
      </c>
      <c r="G443" s="65">
        <f t="shared" ref="G443:L443" si="110">G181+G441</f>
        <v>441355.76</v>
      </c>
      <c r="H443" s="66">
        <f t="shared" si="110"/>
        <v>300569.32</v>
      </c>
      <c r="I443" s="65">
        <f t="shared" si="110"/>
        <v>5675430</v>
      </c>
      <c r="J443" s="65">
        <f t="shared" si="110"/>
        <v>5368720.9700000007</v>
      </c>
      <c r="K443" s="66">
        <f t="shared" si="110"/>
        <v>5238328.4799999995</v>
      </c>
      <c r="L443" s="66">
        <f t="shared" si="110"/>
        <v>5675430</v>
      </c>
      <c r="N443" s="2">
        <v>1</v>
      </c>
      <c r="U443" s="38">
        <f t="shared" si="84"/>
        <v>1</v>
      </c>
    </row>
    <row r="444" spans="1:21" ht="15.75" hidden="1" thickTop="1" x14ac:dyDescent="0.25">
      <c r="N444" s="2">
        <v>1</v>
      </c>
      <c r="U444" s="38">
        <f t="shared" si="84"/>
        <v>0</v>
      </c>
    </row>
    <row r="445" spans="1:21" ht="16.5" hidden="1" thickTop="1" x14ac:dyDescent="0.25">
      <c r="B445" s="120" t="s">
        <v>10</v>
      </c>
      <c r="C445" s="120"/>
      <c r="D445" s="120"/>
      <c r="E445" s="120"/>
      <c r="N445" s="2">
        <v>1</v>
      </c>
      <c r="U445" s="38">
        <f t="shared" si="84"/>
        <v>0</v>
      </c>
    </row>
    <row r="446" spans="1:21" ht="18" hidden="1" thickTop="1" x14ac:dyDescent="0.4">
      <c r="B446" s="36"/>
      <c r="C446" s="119" t="s">
        <v>865</v>
      </c>
      <c r="D446" s="119"/>
      <c r="E446" s="119"/>
      <c r="N446" s="2">
        <v>1</v>
      </c>
      <c r="U446" s="38">
        <f t="shared" si="84"/>
        <v>0</v>
      </c>
    </row>
    <row r="447" spans="1:21" ht="15.75" hidden="1" thickTop="1" x14ac:dyDescent="0.25">
      <c r="B447" s="36" t="s">
        <v>422</v>
      </c>
      <c r="N447" s="2">
        <v>1</v>
      </c>
      <c r="U447" s="38">
        <f t="shared" si="84"/>
        <v>0</v>
      </c>
    </row>
    <row r="448" spans="1:21" ht="15.75" outlineLevel="1" thickTop="1" x14ac:dyDescent="0.25">
      <c r="A448" s="3" t="s">
        <v>989</v>
      </c>
      <c r="B448" s="103"/>
      <c r="C448" s="103"/>
      <c r="D448" s="4" t="s">
        <v>1123</v>
      </c>
      <c r="E448" s="2" t="s">
        <v>1274</v>
      </c>
      <c r="F448" s="51">
        <v>0</v>
      </c>
      <c r="G448" s="51">
        <v>0</v>
      </c>
      <c r="H448" s="52">
        <v>0</v>
      </c>
      <c r="I448" s="51">
        <v>0</v>
      </c>
      <c r="J448" s="51">
        <v>0</v>
      </c>
      <c r="K448" s="52">
        <v>27858.32</v>
      </c>
      <c r="L448" s="52">
        <v>0</v>
      </c>
      <c r="U448" s="2">
        <f t="shared" ref="U448:U453" si="111">+IF(OR(F448&lt;&gt;0,G448&lt;&gt;0,H448&lt;&gt;0,I448&lt;&gt;0,J448&lt;&gt;0,K448&lt;&gt;0,L448&lt;&gt;0),1,)</f>
        <v>1</v>
      </c>
    </row>
    <row r="449" spans="1:21" outlineLevel="1" x14ac:dyDescent="0.25">
      <c r="A449" s="3" t="s">
        <v>966</v>
      </c>
      <c r="B449" s="103"/>
      <c r="C449" s="103"/>
      <c r="D449" s="4" t="s">
        <v>1100</v>
      </c>
      <c r="E449" s="2" t="s">
        <v>1255</v>
      </c>
      <c r="F449" s="51">
        <v>4792</v>
      </c>
      <c r="G449" s="51">
        <v>0</v>
      </c>
      <c r="H449" s="52">
        <v>4487</v>
      </c>
      <c r="I449" s="51">
        <v>57496</v>
      </c>
      <c r="J449" s="51">
        <v>35819.21</v>
      </c>
      <c r="K449" s="52">
        <v>56451.65</v>
      </c>
      <c r="L449" s="52">
        <v>57496</v>
      </c>
      <c r="U449" s="2">
        <f t="shared" si="111"/>
        <v>1</v>
      </c>
    </row>
    <row r="450" spans="1:21" outlineLevel="1" x14ac:dyDescent="0.25">
      <c r="A450" s="3" t="s">
        <v>999</v>
      </c>
      <c r="B450" s="103"/>
      <c r="C450" s="103"/>
      <c r="D450" s="4" t="s">
        <v>1133</v>
      </c>
      <c r="E450" s="2" t="s">
        <v>1282</v>
      </c>
      <c r="F450" s="51">
        <v>3467</v>
      </c>
      <c r="G450" s="51">
        <v>0</v>
      </c>
      <c r="H450" s="52">
        <v>3187.5</v>
      </c>
      <c r="I450" s="51">
        <v>41600</v>
      </c>
      <c r="J450" s="51">
        <v>28693.29</v>
      </c>
      <c r="K450" s="52">
        <v>38125</v>
      </c>
      <c r="L450" s="52">
        <v>41600</v>
      </c>
      <c r="U450" s="2">
        <f t="shared" si="111"/>
        <v>1</v>
      </c>
    </row>
    <row r="451" spans="1:21" outlineLevel="1" x14ac:dyDescent="0.25">
      <c r="A451" s="3" t="s">
        <v>1000</v>
      </c>
      <c r="B451" s="103"/>
      <c r="C451" s="103"/>
      <c r="D451" s="4" t="s">
        <v>1134</v>
      </c>
      <c r="E451" s="2" t="s">
        <v>1283</v>
      </c>
      <c r="F451" s="51">
        <v>4167</v>
      </c>
      <c r="G451" s="51">
        <v>0</v>
      </c>
      <c r="H451" s="52">
        <v>4166</v>
      </c>
      <c r="I451" s="51">
        <v>50000</v>
      </c>
      <c r="J451" s="51">
        <v>30892.16</v>
      </c>
      <c r="K451" s="52">
        <v>49992</v>
      </c>
      <c r="L451" s="52">
        <v>50000</v>
      </c>
      <c r="U451" s="2">
        <f t="shared" si="111"/>
        <v>1</v>
      </c>
    </row>
    <row r="452" spans="1:21" outlineLevel="1" x14ac:dyDescent="0.25">
      <c r="A452" s="3" t="s">
        <v>1001</v>
      </c>
      <c r="B452" s="103"/>
      <c r="C452" s="103"/>
      <c r="D452" s="4" t="s">
        <v>1135</v>
      </c>
      <c r="E452" s="2" t="s">
        <v>1284</v>
      </c>
      <c r="F452" s="51">
        <v>3500</v>
      </c>
      <c r="G452" s="51">
        <v>0</v>
      </c>
      <c r="H452" s="52">
        <v>3500</v>
      </c>
      <c r="I452" s="51">
        <v>42000</v>
      </c>
      <c r="J452" s="51">
        <v>28969.119999999999</v>
      </c>
      <c r="K452" s="52">
        <v>42575</v>
      </c>
      <c r="L452" s="52">
        <v>42000</v>
      </c>
      <c r="U452" s="2">
        <f t="shared" si="111"/>
        <v>1</v>
      </c>
    </row>
    <row r="453" spans="1:21" outlineLevel="1" x14ac:dyDescent="0.25">
      <c r="A453" s="3" t="s">
        <v>1077</v>
      </c>
      <c r="B453" s="103"/>
      <c r="C453" s="103"/>
      <c r="D453" s="4" t="s">
        <v>1232</v>
      </c>
      <c r="E453" s="2" t="s">
        <v>1345</v>
      </c>
      <c r="F453" s="51">
        <v>85978</v>
      </c>
      <c r="G453" s="51">
        <v>90070.3</v>
      </c>
      <c r="H453" s="52">
        <v>86203.48</v>
      </c>
      <c r="I453" s="51">
        <v>1031802</v>
      </c>
      <c r="J453" s="51">
        <v>1032980.54</v>
      </c>
      <c r="K453" s="52">
        <v>987501.51</v>
      </c>
      <c r="L453" s="52">
        <v>1031802</v>
      </c>
      <c r="U453" s="2">
        <f t="shared" si="111"/>
        <v>1</v>
      </c>
    </row>
    <row r="454" spans="1:21" x14ac:dyDescent="0.25">
      <c r="A454" s="22" t="s">
        <v>506</v>
      </c>
      <c r="B454" s="36"/>
      <c r="C454" s="38" t="str">
        <f t="shared" ref="C454:C485" si="112">+IF(OR(F454&lt;&gt;0,G454&lt;&gt;0,H454&lt;&gt;0,I454&lt;&gt;0,J454&lt;&gt;0,K454&lt;&gt;0,L454&lt;&gt;0),O454,)</f>
        <v>7002</v>
      </c>
      <c r="D454" s="38"/>
      <c r="E454" s="38" t="str">
        <f t="shared" ref="E454:E485" si="113">+IF(OR(F454&lt;&gt;0,G454&lt;&gt;0,H454&lt;&gt;0,I454&lt;&gt;0,J454&lt;&gt;0,K454&lt;&gt;0,L454&lt;&gt;0),P454,)</f>
        <v>Professional Salaries</v>
      </c>
      <c r="F454" s="53">
        <v>101904</v>
      </c>
      <c r="G454" s="53">
        <v>90070.3</v>
      </c>
      <c r="H454" s="98">
        <v>101543.98</v>
      </c>
      <c r="I454" s="53">
        <v>1222898</v>
      </c>
      <c r="J454" s="53">
        <v>1157354.32</v>
      </c>
      <c r="K454" s="98">
        <v>1202503.48</v>
      </c>
      <c r="L454" s="98">
        <v>1222898</v>
      </c>
      <c r="O454" s="81" t="s">
        <v>401</v>
      </c>
      <c r="P454" s="82" t="s">
        <v>402</v>
      </c>
      <c r="U454" s="38">
        <f t="shared" si="84"/>
        <v>1</v>
      </c>
    </row>
    <row r="455" spans="1:21" outlineLevel="1" x14ac:dyDescent="0.25">
      <c r="A455" s="3" t="s">
        <v>989</v>
      </c>
      <c r="B455" s="103"/>
      <c r="C455" s="103"/>
      <c r="D455" s="4" t="s">
        <v>1123</v>
      </c>
      <c r="E455" s="2" t="s">
        <v>1274</v>
      </c>
      <c r="F455" s="51">
        <v>6643</v>
      </c>
      <c r="G455" s="51">
        <v>5992.88</v>
      </c>
      <c r="H455" s="52">
        <v>3664</v>
      </c>
      <c r="I455" s="51">
        <v>60988</v>
      </c>
      <c r="J455" s="51">
        <v>63445.43</v>
      </c>
      <c r="K455" s="52">
        <v>80533.899999999994</v>
      </c>
      <c r="L455" s="52">
        <v>60988</v>
      </c>
      <c r="U455" s="2">
        <f t="shared" ref="U455:U460" si="114">+IF(OR(F455&lt;&gt;0,G455&lt;&gt;0,H455&lt;&gt;0,I455&lt;&gt;0,J455&lt;&gt;0,K455&lt;&gt;0,L455&lt;&gt;0),1,)</f>
        <v>1</v>
      </c>
    </row>
    <row r="456" spans="1:21" outlineLevel="1" x14ac:dyDescent="0.25">
      <c r="A456" s="3" t="s">
        <v>966</v>
      </c>
      <c r="B456" s="103"/>
      <c r="C456" s="103"/>
      <c r="D456" s="4" t="s">
        <v>1100</v>
      </c>
      <c r="E456" s="2" t="s">
        <v>1255</v>
      </c>
      <c r="F456" s="51">
        <v>1432</v>
      </c>
      <c r="G456" s="51">
        <v>0</v>
      </c>
      <c r="H456" s="52">
        <v>1888.4</v>
      </c>
      <c r="I456" s="51">
        <v>17177</v>
      </c>
      <c r="J456" s="51">
        <v>8428.99</v>
      </c>
      <c r="K456" s="52">
        <v>13864.82</v>
      </c>
      <c r="L456" s="52">
        <v>17177</v>
      </c>
      <c r="U456" s="2">
        <f t="shared" si="114"/>
        <v>1</v>
      </c>
    </row>
    <row r="457" spans="1:21" outlineLevel="1" x14ac:dyDescent="0.25">
      <c r="A457" s="3" t="s">
        <v>1020</v>
      </c>
      <c r="B457" s="103"/>
      <c r="C457" s="103"/>
      <c r="D457" s="4" t="s">
        <v>1174</v>
      </c>
      <c r="E457" s="2" t="s">
        <v>1175</v>
      </c>
      <c r="F457" s="51">
        <v>4194</v>
      </c>
      <c r="G457" s="51">
        <v>4196.28</v>
      </c>
      <c r="H457" s="52">
        <v>4862.5</v>
      </c>
      <c r="I457" s="51">
        <v>50350</v>
      </c>
      <c r="J457" s="51">
        <v>50355.29</v>
      </c>
      <c r="K457" s="52">
        <v>51066.54</v>
      </c>
      <c r="L457" s="52">
        <v>50350</v>
      </c>
      <c r="U457" s="2">
        <f t="shared" si="114"/>
        <v>1</v>
      </c>
    </row>
    <row r="458" spans="1:21" outlineLevel="1" x14ac:dyDescent="0.25">
      <c r="A458" s="3" t="s">
        <v>1018</v>
      </c>
      <c r="B458" s="103"/>
      <c r="C458" s="103"/>
      <c r="D458" s="4" t="s">
        <v>1170</v>
      </c>
      <c r="E458" s="2" t="s">
        <v>1171</v>
      </c>
      <c r="F458" s="51">
        <v>2700</v>
      </c>
      <c r="G458" s="51">
        <v>926.7</v>
      </c>
      <c r="H458" s="52">
        <v>2994.72</v>
      </c>
      <c r="I458" s="51">
        <v>32400</v>
      </c>
      <c r="J458" s="51">
        <v>20902.900000000001</v>
      </c>
      <c r="K458" s="52">
        <v>19935.599999999999</v>
      </c>
      <c r="L458" s="52">
        <v>32400</v>
      </c>
      <c r="U458" s="2">
        <f t="shared" si="114"/>
        <v>1</v>
      </c>
    </row>
    <row r="459" spans="1:21" outlineLevel="1" x14ac:dyDescent="0.25">
      <c r="A459" s="3" t="s">
        <v>1019</v>
      </c>
      <c r="B459" s="103"/>
      <c r="C459" s="103"/>
      <c r="D459" s="4" t="s">
        <v>1172</v>
      </c>
      <c r="E459" s="2" t="s">
        <v>1173</v>
      </c>
      <c r="F459" s="51">
        <v>3375</v>
      </c>
      <c r="G459" s="51">
        <v>3505.76</v>
      </c>
      <c r="H459" s="52">
        <v>3386.84</v>
      </c>
      <c r="I459" s="51">
        <v>40566</v>
      </c>
      <c r="J459" s="51">
        <v>41699.61</v>
      </c>
      <c r="K459" s="52">
        <v>40359.15</v>
      </c>
      <c r="L459" s="52">
        <v>40566</v>
      </c>
      <c r="U459" s="2">
        <f t="shared" si="114"/>
        <v>1</v>
      </c>
    </row>
    <row r="460" spans="1:21" outlineLevel="1" x14ac:dyDescent="0.25">
      <c r="A460" s="3" t="s">
        <v>1077</v>
      </c>
      <c r="B460" s="103"/>
      <c r="C460" s="103"/>
      <c r="D460" s="4" t="s">
        <v>1232</v>
      </c>
      <c r="E460" s="2" t="s">
        <v>1345</v>
      </c>
      <c r="F460" s="51">
        <v>41342</v>
      </c>
      <c r="G460" s="51">
        <v>32103.040000000001</v>
      </c>
      <c r="H460" s="52">
        <v>48782.66</v>
      </c>
      <c r="I460" s="51">
        <v>496159</v>
      </c>
      <c r="J460" s="51">
        <v>481219.82</v>
      </c>
      <c r="K460" s="52">
        <v>509644.75</v>
      </c>
      <c r="L460" s="52">
        <v>496159</v>
      </c>
      <c r="U460" s="2">
        <f t="shared" si="114"/>
        <v>1</v>
      </c>
    </row>
    <row r="461" spans="1:21" x14ac:dyDescent="0.25">
      <c r="A461" s="22" t="s">
        <v>507</v>
      </c>
      <c r="B461" s="36"/>
      <c r="C461" s="38" t="str">
        <f t="shared" si="112"/>
        <v>7003</v>
      </c>
      <c r="D461" s="38"/>
      <c r="E461" s="38" t="str">
        <f t="shared" si="113"/>
        <v>Staff Salaries</v>
      </c>
      <c r="F461" s="53">
        <v>59686</v>
      </c>
      <c r="G461" s="53">
        <v>46724.66</v>
      </c>
      <c r="H461" s="98">
        <v>65579.12</v>
      </c>
      <c r="I461" s="53">
        <v>697640</v>
      </c>
      <c r="J461" s="53">
        <v>666052.04</v>
      </c>
      <c r="K461" s="98">
        <v>715404.76</v>
      </c>
      <c r="L461" s="98">
        <v>697640</v>
      </c>
      <c r="O461" s="81" t="s">
        <v>403</v>
      </c>
      <c r="P461" s="82" t="s">
        <v>404</v>
      </c>
      <c r="U461" s="38">
        <f t="shared" si="84"/>
        <v>1</v>
      </c>
    </row>
    <row r="462" spans="1:21" hidden="1" x14ac:dyDescent="0.25">
      <c r="A462" s="22" t="s">
        <v>508</v>
      </c>
      <c r="B462" s="36"/>
      <c r="C462" s="38">
        <f t="shared" si="112"/>
        <v>0</v>
      </c>
      <c r="D462" s="38"/>
      <c r="E462" s="38">
        <f t="shared" si="113"/>
        <v>0</v>
      </c>
      <c r="F462" s="53">
        <v>0</v>
      </c>
      <c r="G462" s="53">
        <v>0</v>
      </c>
      <c r="H462" s="98">
        <v>0</v>
      </c>
      <c r="I462" s="53">
        <v>0</v>
      </c>
      <c r="J462" s="53">
        <v>0</v>
      </c>
      <c r="K462" s="98">
        <v>0</v>
      </c>
      <c r="L462" s="98">
        <v>0</v>
      </c>
      <c r="O462" s="81" t="s">
        <v>405</v>
      </c>
      <c r="P462" s="82" t="s">
        <v>406</v>
      </c>
      <c r="U462" s="38">
        <f t="shared" si="84"/>
        <v>0</v>
      </c>
    </row>
    <row r="463" spans="1:21" outlineLevel="1" x14ac:dyDescent="0.25">
      <c r="A463" s="3" t="s">
        <v>1063</v>
      </c>
      <c r="B463" s="103"/>
      <c r="C463" s="103"/>
      <c r="D463" s="4" t="s">
        <v>1218</v>
      </c>
      <c r="E463" s="2" t="s">
        <v>1331</v>
      </c>
      <c r="F463" s="51">
        <v>0</v>
      </c>
      <c r="G463" s="51">
        <v>0</v>
      </c>
      <c r="H463" s="52">
        <v>0</v>
      </c>
      <c r="I463" s="51">
        <v>100</v>
      </c>
      <c r="J463" s="51">
        <v>0</v>
      </c>
      <c r="K463" s="52">
        <v>0</v>
      </c>
      <c r="L463" s="52">
        <v>100</v>
      </c>
      <c r="U463" s="2">
        <f t="shared" ref="U463:U464" si="115">+IF(OR(F463&lt;&gt;0,G463&lt;&gt;0,H463&lt;&gt;0,I463&lt;&gt;0,J463&lt;&gt;0,K463&lt;&gt;0,L463&lt;&gt;0),1,)</f>
        <v>1</v>
      </c>
    </row>
    <row r="464" spans="1:21" outlineLevel="1" x14ac:dyDescent="0.25">
      <c r="A464" s="3" t="s">
        <v>1077</v>
      </c>
      <c r="B464" s="103"/>
      <c r="C464" s="103"/>
      <c r="D464" s="4" t="s">
        <v>1232</v>
      </c>
      <c r="E464" s="2" t="s">
        <v>1345</v>
      </c>
      <c r="F464" s="51">
        <v>0</v>
      </c>
      <c r="G464" s="51">
        <v>0</v>
      </c>
      <c r="H464" s="52">
        <v>0</v>
      </c>
      <c r="I464" s="51">
        <v>0</v>
      </c>
      <c r="J464" s="51">
        <v>0</v>
      </c>
      <c r="K464" s="52">
        <v>824.89</v>
      </c>
      <c r="L464" s="52">
        <v>0</v>
      </c>
      <c r="U464" s="2">
        <f t="shared" si="115"/>
        <v>1</v>
      </c>
    </row>
    <row r="465" spans="1:21" x14ac:dyDescent="0.25">
      <c r="A465" s="22" t="s">
        <v>509</v>
      </c>
      <c r="B465" s="36"/>
      <c r="C465" s="38" t="str">
        <f t="shared" si="112"/>
        <v>7006</v>
      </c>
      <c r="D465" s="38"/>
      <c r="E465" s="38" t="str">
        <f t="shared" si="113"/>
        <v>Temporary Clerical Salaries</v>
      </c>
      <c r="F465" s="53">
        <v>0</v>
      </c>
      <c r="G465" s="53">
        <v>0</v>
      </c>
      <c r="H465" s="98">
        <v>0</v>
      </c>
      <c r="I465" s="53">
        <v>100</v>
      </c>
      <c r="J465" s="53">
        <v>0</v>
      </c>
      <c r="K465" s="98">
        <v>824.89</v>
      </c>
      <c r="L465" s="98">
        <v>100</v>
      </c>
      <c r="O465" s="81" t="s">
        <v>407</v>
      </c>
      <c r="P465" s="82" t="s">
        <v>408</v>
      </c>
      <c r="U465" s="38">
        <f t="shared" si="84"/>
        <v>1</v>
      </c>
    </row>
    <row r="466" spans="1:21" outlineLevel="1" x14ac:dyDescent="0.25">
      <c r="A466" s="3" t="s">
        <v>1060</v>
      </c>
      <c r="B466" s="103"/>
      <c r="C466" s="103"/>
      <c r="D466" s="4" t="s">
        <v>1215</v>
      </c>
      <c r="E466" s="2" t="s">
        <v>1328</v>
      </c>
      <c r="F466" s="51">
        <v>0</v>
      </c>
      <c r="G466" s="51">
        <v>0</v>
      </c>
      <c r="H466" s="52">
        <v>0</v>
      </c>
      <c r="I466" s="51">
        <v>0</v>
      </c>
      <c r="J466" s="51">
        <v>0</v>
      </c>
      <c r="K466" s="52">
        <v>676</v>
      </c>
      <c r="L466" s="52">
        <v>0</v>
      </c>
      <c r="U466" s="2">
        <f t="shared" ref="U466:U478" si="116">+IF(OR(F466&lt;&gt;0,G466&lt;&gt;0,H466&lt;&gt;0,I466&lt;&gt;0,J466&lt;&gt;0,K466&lt;&gt;0,L466&lt;&gt;0),1,)</f>
        <v>1</v>
      </c>
    </row>
    <row r="467" spans="1:21" outlineLevel="1" x14ac:dyDescent="0.25">
      <c r="A467" s="3" t="s">
        <v>1062</v>
      </c>
      <c r="B467" s="103"/>
      <c r="C467" s="103"/>
      <c r="D467" s="4" t="s">
        <v>1217</v>
      </c>
      <c r="E467" s="2" t="s">
        <v>1330</v>
      </c>
      <c r="F467" s="51">
        <v>0</v>
      </c>
      <c r="G467" s="51">
        <v>0</v>
      </c>
      <c r="H467" s="52">
        <v>0</v>
      </c>
      <c r="I467" s="51">
        <v>0</v>
      </c>
      <c r="J467" s="51">
        <v>2484</v>
      </c>
      <c r="K467" s="52">
        <v>0</v>
      </c>
      <c r="L467" s="52">
        <v>0</v>
      </c>
      <c r="U467" s="2">
        <f t="shared" si="116"/>
        <v>1</v>
      </c>
    </row>
    <row r="468" spans="1:21" outlineLevel="1" x14ac:dyDescent="0.25">
      <c r="A468" s="3" t="s">
        <v>974</v>
      </c>
      <c r="B468" s="103"/>
      <c r="C468" s="103"/>
      <c r="D468" s="4" t="s">
        <v>1108</v>
      </c>
      <c r="E468" s="2" t="s">
        <v>1148</v>
      </c>
      <c r="F468" s="51">
        <v>0</v>
      </c>
      <c r="G468" s="51">
        <v>0</v>
      </c>
      <c r="H468" s="52">
        <v>0</v>
      </c>
      <c r="I468" s="51">
        <v>126000</v>
      </c>
      <c r="J468" s="51">
        <v>116418.53</v>
      </c>
      <c r="K468" s="52">
        <v>119584.5</v>
      </c>
      <c r="L468" s="52">
        <v>126000</v>
      </c>
      <c r="U468" s="2">
        <f t="shared" si="116"/>
        <v>1</v>
      </c>
    </row>
    <row r="469" spans="1:21" outlineLevel="1" x14ac:dyDescent="0.25">
      <c r="A469" s="3" t="s">
        <v>1008</v>
      </c>
      <c r="B469" s="103"/>
      <c r="C469" s="103"/>
      <c r="D469" s="4" t="s">
        <v>1149</v>
      </c>
      <c r="E469" s="2" t="s">
        <v>1150</v>
      </c>
      <c r="F469" s="51">
        <v>18000</v>
      </c>
      <c r="G469" s="51">
        <v>3486.07</v>
      </c>
      <c r="H469" s="52">
        <v>535.5</v>
      </c>
      <c r="I469" s="51">
        <v>18000</v>
      </c>
      <c r="J469" s="51">
        <v>3486.07</v>
      </c>
      <c r="K469" s="52">
        <v>17365.72</v>
      </c>
      <c r="L469" s="52">
        <v>18000</v>
      </c>
      <c r="U469" s="2">
        <f t="shared" si="116"/>
        <v>1</v>
      </c>
    </row>
    <row r="470" spans="1:21" outlineLevel="1" x14ac:dyDescent="0.25">
      <c r="A470" s="3" t="s">
        <v>1009</v>
      </c>
      <c r="B470" s="103"/>
      <c r="C470" s="103"/>
      <c r="D470" s="4" t="s">
        <v>1151</v>
      </c>
      <c r="E470" s="2" t="s">
        <v>1152</v>
      </c>
      <c r="F470" s="51">
        <v>0</v>
      </c>
      <c r="G470" s="51">
        <v>0</v>
      </c>
      <c r="H470" s="52">
        <v>0</v>
      </c>
      <c r="I470" s="51">
        <v>5000</v>
      </c>
      <c r="J470" s="51">
        <v>6999.99</v>
      </c>
      <c r="K470" s="52">
        <v>0</v>
      </c>
      <c r="L470" s="52">
        <v>5000</v>
      </c>
      <c r="U470" s="2">
        <f t="shared" si="116"/>
        <v>1</v>
      </c>
    </row>
    <row r="471" spans="1:21" outlineLevel="1" x14ac:dyDescent="0.25">
      <c r="A471" s="3" t="s">
        <v>975</v>
      </c>
      <c r="B471" s="103"/>
      <c r="C471" s="103"/>
      <c r="D471" s="4" t="s">
        <v>1109</v>
      </c>
      <c r="E471" s="2" t="s">
        <v>1153</v>
      </c>
      <c r="F471" s="51">
        <v>0</v>
      </c>
      <c r="G471" s="51">
        <v>0</v>
      </c>
      <c r="H471" s="52">
        <v>0</v>
      </c>
      <c r="I471" s="51">
        <v>150000</v>
      </c>
      <c r="J471" s="51">
        <v>144844.99</v>
      </c>
      <c r="K471" s="52">
        <v>143431.42000000001</v>
      </c>
      <c r="L471" s="52">
        <v>150000</v>
      </c>
      <c r="U471" s="2">
        <f t="shared" si="116"/>
        <v>1</v>
      </c>
    </row>
    <row r="472" spans="1:21" outlineLevel="1" x14ac:dyDescent="0.25">
      <c r="A472" s="3" t="s">
        <v>1063</v>
      </c>
      <c r="B472" s="103"/>
      <c r="C472" s="103"/>
      <c r="D472" s="4" t="s">
        <v>1218</v>
      </c>
      <c r="E472" s="2" t="s">
        <v>1331</v>
      </c>
      <c r="F472" s="51">
        <v>0</v>
      </c>
      <c r="G472" s="51">
        <v>0</v>
      </c>
      <c r="H472" s="52">
        <v>0</v>
      </c>
      <c r="I472" s="51">
        <v>0</v>
      </c>
      <c r="J472" s="51">
        <v>0</v>
      </c>
      <c r="K472" s="52">
        <v>100</v>
      </c>
      <c r="L472" s="52">
        <v>0</v>
      </c>
      <c r="U472" s="2">
        <f t="shared" si="116"/>
        <v>1</v>
      </c>
    </row>
    <row r="473" spans="1:21" outlineLevel="1" x14ac:dyDescent="0.25">
      <c r="A473" s="3" t="s">
        <v>1010</v>
      </c>
      <c r="B473" s="103"/>
      <c r="C473" s="103"/>
      <c r="D473" s="4" t="s">
        <v>1154</v>
      </c>
      <c r="E473" s="2" t="s">
        <v>1155</v>
      </c>
      <c r="F473" s="51">
        <v>0</v>
      </c>
      <c r="G473" s="51">
        <v>0</v>
      </c>
      <c r="H473" s="52">
        <v>0</v>
      </c>
      <c r="I473" s="51">
        <v>875</v>
      </c>
      <c r="J473" s="51">
        <v>604.32000000000005</v>
      </c>
      <c r="K473" s="52">
        <v>875</v>
      </c>
      <c r="L473" s="52">
        <v>875</v>
      </c>
      <c r="U473" s="2">
        <f t="shared" si="116"/>
        <v>1</v>
      </c>
    </row>
    <row r="474" spans="1:21" outlineLevel="1" x14ac:dyDescent="0.25">
      <c r="A474" s="3" t="s">
        <v>1011</v>
      </c>
      <c r="B474" s="103"/>
      <c r="C474" s="103"/>
      <c r="D474" s="4" t="s">
        <v>1156</v>
      </c>
      <c r="E474" s="2" t="s">
        <v>1157</v>
      </c>
      <c r="F474" s="51">
        <v>0</v>
      </c>
      <c r="G474" s="51">
        <v>0</v>
      </c>
      <c r="H474" s="52">
        <v>0</v>
      </c>
      <c r="I474" s="51">
        <v>22000</v>
      </c>
      <c r="J474" s="51">
        <v>20679.71</v>
      </c>
      <c r="K474" s="52">
        <v>19273.82</v>
      </c>
      <c r="L474" s="52">
        <v>22000</v>
      </c>
      <c r="U474" s="2">
        <f t="shared" si="116"/>
        <v>1</v>
      </c>
    </row>
    <row r="475" spans="1:21" outlineLevel="1" x14ac:dyDescent="0.25">
      <c r="A475" s="3" t="s">
        <v>1013</v>
      </c>
      <c r="B475" s="103"/>
      <c r="C475" s="103"/>
      <c r="D475" s="4" t="s">
        <v>1160</v>
      </c>
      <c r="E475" s="2" t="s">
        <v>1161</v>
      </c>
      <c r="F475" s="51">
        <v>0</v>
      </c>
      <c r="G475" s="51">
        <v>0</v>
      </c>
      <c r="H475" s="52">
        <v>0</v>
      </c>
      <c r="I475" s="51">
        <v>400</v>
      </c>
      <c r="J475" s="51">
        <v>250</v>
      </c>
      <c r="K475" s="52">
        <v>375</v>
      </c>
      <c r="L475" s="52">
        <v>400</v>
      </c>
      <c r="U475" s="2">
        <f t="shared" si="116"/>
        <v>1</v>
      </c>
    </row>
    <row r="476" spans="1:21" outlineLevel="1" x14ac:dyDescent="0.25">
      <c r="A476" s="3" t="s">
        <v>976</v>
      </c>
      <c r="B476" s="103"/>
      <c r="C476" s="103"/>
      <c r="D476" s="4" t="s">
        <v>1110</v>
      </c>
      <c r="E476" s="2" t="s">
        <v>1263</v>
      </c>
      <c r="F476" s="51">
        <v>0</v>
      </c>
      <c r="G476" s="51">
        <v>0</v>
      </c>
      <c r="H476" s="52">
        <v>0</v>
      </c>
      <c r="I476" s="51">
        <v>330</v>
      </c>
      <c r="J476" s="51">
        <v>0</v>
      </c>
      <c r="K476" s="52">
        <v>330</v>
      </c>
      <c r="L476" s="52">
        <v>330</v>
      </c>
      <c r="U476" s="2">
        <f t="shared" si="116"/>
        <v>1</v>
      </c>
    </row>
    <row r="477" spans="1:21" outlineLevel="1" x14ac:dyDescent="0.25">
      <c r="A477" s="3" t="s">
        <v>1065</v>
      </c>
      <c r="B477" s="103"/>
      <c r="C477" s="103"/>
      <c r="D477" s="4" t="s">
        <v>1220</v>
      </c>
      <c r="E477" s="2" t="s">
        <v>1333</v>
      </c>
      <c r="F477" s="51">
        <v>0</v>
      </c>
      <c r="G477" s="51">
        <v>0</v>
      </c>
      <c r="H477" s="52">
        <v>0</v>
      </c>
      <c r="I477" s="51">
        <v>100</v>
      </c>
      <c r="J477" s="51">
        <v>0</v>
      </c>
      <c r="K477" s="52">
        <v>75</v>
      </c>
      <c r="L477" s="52">
        <v>100</v>
      </c>
      <c r="U477" s="2">
        <f t="shared" si="116"/>
        <v>1</v>
      </c>
    </row>
    <row r="478" spans="1:21" outlineLevel="1" x14ac:dyDescent="0.25">
      <c r="A478" s="3" t="s">
        <v>1068</v>
      </c>
      <c r="B478" s="103"/>
      <c r="C478" s="103"/>
      <c r="D478" s="4" t="s">
        <v>1223</v>
      </c>
      <c r="E478" s="2" t="s">
        <v>1336</v>
      </c>
      <c r="F478" s="51">
        <v>0</v>
      </c>
      <c r="G478" s="51">
        <v>0</v>
      </c>
      <c r="H478" s="52">
        <v>0</v>
      </c>
      <c r="I478" s="51">
        <v>0</v>
      </c>
      <c r="J478" s="51">
        <v>765.5</v>
      </c>
      <c r="K478" s="52">
        <v>0</v>
      </c>
      <c r="L478" s="52">
        <v>0</v>
      </c>
      <c r="U478" s="2">
        <f t="shared" si="116"/>
        <v>1</v>
      </c>
    </row>
    <row r="479" spans="1:21" x14ac:dyDescent="0.25">
      <c r="A479" s="22" t="s">
        <v>510</v>
      </c>
      <c r="B479" s="36"/>
      <c r="C479" s="38" t="str">
        <f t="shared" si="112"/>
        <v>7009</v>
      </c>
      <c r="D479" s="38"/>
      <c r="E479" s="38" t="str">
        <f t="shared" si="113"/>
        <v>Temporary Camp Salaries</v>
      </c>
      <c r="F479" s="53">
        <v>18000</v>
      </c>
      <c r="G479" s="53">
        <v>3486.07</v>
      </c>
      <c r="H479" s="98">
        <v>535.5</v>
      </c>
      <c r="I479" s="53">
        <v>322705</v>
      </c>
      <c r="J479" s="53">
        <v>296533.11000000004</v>
      </c>
      <c r="K479" s="98">
        <v>302086.46000000002</v>
      </c>
      <c r="L479" s="98">
        <v>322705</v>
      </c>
      <c r="O479" s="81" t="s">
        <v>409</v>
      </c>
      <c r="P479" s="82" t="s">
        <v>410</v>
      </c>
      <c r="U479" s="38">
        <f t="shared" si="84"/>
        <v>1</v>
      </c>
    </row>
    <row r="480" spans="1:21" outlineLevel="1" x14ac:dyDescent="0.25">
      <c r="A480" s="3" t="s">
        <v>999</v>
      </c>
      <c r="B480" s="103"/>
      <c r="C480" s="103"/>
      <c r="D480" s="4" t="s">
        <v>1133</v>
      </c>
      <c r="E480" s="2" t="s">
        <v>1282</v>
      </c>
      <c r="F480" s="51">
        <v>6130</v>
      </c>
      <c r="G480" s="51">
        <v>0</v>
      </c>
      <c r="H480" s="52">
        <v>11618.7</v>
      </c>
      <c r="I480" s="51">
        <v>75555</v>
      </c>
      <c r="J480" s="51">
        <v>55145.06</v>
      </c>
      <c r="K480" s="52">
        <v>90903.23</v>
      </c>
      <c r="L480" s="52">
        <v>75555</v>
      </c>
      <c r="U480" s="2">
        <f t="shared" ref="U480:U484" si="117">+IF(OR(F480&lt;&gt;0,G480&lt;&gt;0,H480&lt;&gt;0,I480&lt;&gt;0,J480&lt;&gt;0,K480&lt;&gt;0,L480&lt;&gt;0),1,)</f>
        <v>1</v>
      </c>
    </row>
    <row r="481" spans="1:21" outlineLevel="1" x14ac:dyDescent="0.25">
      <c r="A481" s="3" t="s">
        <v>990</v>
      </c>
      <c r="B481" s="103"/>
      <c r="C481" s="103"/>
      <c r="D481" s="4" t="s">
        <v>1124</v>
      </c>
      <c r="E481" s="2" t="s">
        <v>1275</v>
      </c>
      <c r="F481" s="51">
        <v>0</v>
      </c>
      <c r="G481" s="51">
        <v>0</v>
      </c>
      <c r="H481" s="52">
        <v>0</v>
      </c>
      <c r="I481" s="51">
        <v>0</v>
      </c>
      <c r="J481" s="51">
        <v>0</v>
      </c>
      <c r="K481" s="52">
        <v>26623.599999999999</v>
      </c>
      <c r="L481" s="52">
        <v>0</v>
      </c>
      <c r="U481" s="2">
        <f t="shared" si="117"/>
        <v>1</v>
      </c>
    </row>
    <row r="482" spans="1:21" outlineLevel="1" x14ac:dyDescent="0.25">
      <c r="A482" s="3" t="s">
        <v>1000</v>
      </c>
      <c r="B482" s="103"/>
      <c r="C482" s="103"/>
      <c r="D482" s="4" t="s">
        <v>1134</v>
      </c>
      <c r="E482" s="2" t="s">
        <v>1283</v>
      </c>
      <c r="F482" s="51">
        <v>7920</v>
      </c>
      <c r="G482" s="51">
        <v>0</v>
      </c>
      <c r="H482" s="52">
        <v>10473.02</v>
      </c>
      <c r="I482" s="51">
        <v>95587</v>
      </c>
      <c r="J482" s="51">
        <v>49246.54</v>
      </c>
      <c r="K482" s="52">
        <v>112282.11</v>
      </c>
      <c r="L482" s="52">
        <v>95587</v>
      </c>
      <c r="U482" s="2">
        <f t="shared" si="117"/>
        <v>1</v>
      </c>
    </row>
    <row r="483" spans="1:21" outlineLevel="1" x14ac:dyDescent="0.25">
      <c r="A483" s="3" t="s">
        <v>1001</v>
      </c>
      <c r="B483" s="103"/>
      <c r="C483" s="103"/>
      <c r="D483" s="4" t="s">
        <v>1135</v>
      </c>
      <c r="E483" s="2" t="s">
        <v>1284</v>
      </c>
      <c r="F483" s="51">
        <v>5852</v>
      </c>
      <c r="G483" s="51">
        <v>0</v>
      </c>
      <c r="H483" s="52">
        <v>7452.83</v>
      </c>
      <c r="I483" s="51">
        <v>75240</v>
      </c>
      <c r="J483" s="51">
        <v>28040.77</v>
      </c>
      <c r="K483" s="52">
        <v>67005.8</v>
      </c>
      <c r="L483" s="52">
        <v>75240</v>
      </c>
      <c r="U483" s="2">
        <f t="shared" si="117"/>
        <v>1</v>
      </c>
    </row>
    <row r="484" spans="1:21" outlineLevel="1" x14ac:dyDescent="0.25">
      <c r="A484" s="3" t="s">
        <v>1002</v>
      </c>
      <c r="B484" s="103"/>
      <c r="C484" s="103"/>
      <c r="D484" s="4" t="s">
        <v>1136</v>
      </c>
      <c r="E484" s="2" t="s">
        <v>1285</v>
      </c>
      <c r="F484" s="51">
        <v>7035</v>
      </c>
      <c r="G484" s="51">
        <v>8647.5</v>
      </c>
      <c r="H484" s="52">
        <v>13558.89</v>
      </c>
      <c r="I484" s="51">
        <v>90450</v>
      </c>
      <c r="J484" s="51">
        <v>116723.25</v>
      </c>
      <c r="K484" s="52">
        <v>114211.14</v>
      </c>
      <c r="L484" s="52">
        <v>90450</v>
      </c>
      <c r="U484" s="2">
        <f t="shared" si="117"/>
        <v>1</v>
      </c>
    </row>
    <row r="485" spans="1:21" x14ac:dyDescent="0.25">
      <c r="A485" s="22" t="s">
        <v>511</v>
      </c>
      <c r="B485" s="36"/>
      <c r="C485" s="38" t="str">
        <f t="shared" si="112"/>
        <v>7010</v>
      </c>
      <c r="D485" s="38"/>
      <c r="E485" s="38" t="str">
        <f t="shared" si="113"/>
        <v>Temporary Program Help</v>
      </c>
      <c r="F485" s="53">
        <v>26937</v>
      </c>
      <c r="G485" s="53">
        <v>8647.5</v>
      </c>
      <c r="H485" s="98">
        <v>43103.44</v>
      </c>
      <c r="I485" s="53">
        <v>336832</v>
      </c>
      <c r="J485" s="53">
        <v>249155.62</v>
      </c>
      <c r="K485" s="98">
        <v>411025.88</v>
      </c>
      <c r="L485" s="98">
        <v>336832</v>
      </c>
      <c r="O485" s="81" t="s">
        <v>411</v>
      </c>
      <c r="P485" s="82" t="s">
        <v>412</v>
      </c>
      <c r="U485" s="38">
        <f t="shared" si="84"/>
        <v>1</v>
      </c>
    </row>
    <row r="486" spans="1:21" ht="15.75" thickBot="1" x14ac:dyDescent="0.3">
      <c r="B486" s="64"/>
      <c r="C486" s="125" t="s">
        <v>423</v>
      </c>
      <c r="D486" s="125"/>
      <c r="E486" s="125"/>
      <c r="F486" s="54">
        <f>F454+F461+F462+F465+F479+F485</f>
        <v>206527</v>
      </c>
      <c r="G486" s="54">
        <f t="shared" ref="G486:L486" si="118">G454+G461+G462+G465+G479+G485</f>
        <v>148928.53000000003</v>
      </c>
      <c r="H486" s="55">
        <f t="shared" si="118"/>
        <v>210762.03999999998</v>
      </c>
      <c r="I486" s="54">
        <f t="shared" si="118"/>
        <v>2580175</v>
      </c>
      <c r="J486" s="54">
        <f>J454+J461+J462+J465+J479+J485</f>
        <v>2369095.0900000003</v>
      </c>
      <c r="K486" s="55">
        <f t="shared" si="118"/>
        <v>2631845.4699999997</v>
      </c>
      <c r="L486" s="55">
        <f t="shared" si="118"/>
        <v>2580175</v>
      </c>
      <c r="N486" s="2">
        <v>1</v>
      </c>
      <c r="U486" s="38">
        <f t="shared" si="84"/>
        <v>1</v>
      </c>
    </row>
    <row r="487" spans="1:21" ht="15.75" hidden="1" thickTop="1" x14ac:dyDescent="0.25">
      <c r="B487" s="113" t="s">
        <v>424</v>
      </c>
      <c r="C487" s="113"/>
      <c r="D487" s="113"/>
      <c r="E487" s="113"/>
      <c r="F487" s="58"/>
      <c r="G487" s="58"/>
      <c r="H487" s="58"/>
      <c r="I487" s="58"/>
      <c r="J487" s="58"/>
      <c r="K487" s="58"/>
      <c r="L487" s="58"/>
      <c r="N487" s="2">
        <v>1</v>
      </c>
      <c r="U487" s="38">
        <f t="shared" ref="U487:U900" si="119">+IF(OR(F487&lt;&gt;0,G487&lt;&gt;0,H487&lt;&gt;0,I487&lt;&gt;0,J487&lt;&gt;0,K487&lt;&gt;0,L487&lt;&gt;0),1,)</f>
        <v>0</v>
      </c>
    </row>
    <row r="488" spans="1:21" ht="15.75" outlineLevel="1" thickTop="1" x14ac:dyDescent="0.25">
      <c r="A488" s="3" t="s">
        <v>1077</v>
      </c>
      <c r="B488" s="103"/>
      <c r="C488" s="103"/>
      <c r="D488" s="4" t="s">
        <v>1232</v>
      </c>
      <c r="E488" s="2" t="s">
        <v>1345</v>
      </c>
      <c r="F488" s="51">
        <v>18</v>
      </c>
      <c r="G488" s="51">
        <v>12.52</v>
      </c>
      <c r="H488" s="52">
        <v>21.01</v>
      </c>
      <c r="I488" s="51">
        <v>183</v>
      </c>
      <c r="J488" s="51">
        <v>147.88999999999999</v>
      </c>
      <c r="K488" s="52">
        <v>174.73</v>
      </c>
      <c r="L488" s="52">
        <v>183</v>
      </c>
      <c r="U488" s="2">
        <f>+IF(OR(F488&lt;&gt;0,G488&lt;&gt;0,H488&lt;&gt;0,I488&lt;&gt;0,J488&lt;&gt;0,K488&lt;&gt;0,L488&lt;&gt;0),1,)</f>
        <v>1</v>
      </c>
    </row>
    <row r="489" spans="1:21" x14ac:dyDescent="0.25">
      <c r="A489" s="22" t="s">
        <v>512</v>
      </c>
      <c r="B489" s="36"/>
      <c r="C489" s="38" t="str">
        <f t="shared" ref="C489:C497" si="120">+IF(OR(F489&lt;&gt;0,G489&lt;&gt;0,H489&lt;&gt;0,I489&lt;&gt;0,J489&lt;&gt;0,K489&lt;&gt;0,L489&lt;&gt;0),O489,)</f>
        <v>7101</v>
      </c>
      <c r="D489" s="38"/>
      <c r="E489" s="38" t="str">
        <f t="shared" ref="E489:E497" si="121">+IF(OR(F489&lt;&gt;0,G489&lt;&gt;0,H489&lt;&gt;0,I489&lt;&gt;0,J489&lt;&gt;0,K489&lt;&gt;0,L489&lt;&gt;0),P489,)</f>
        <v>BSA Grp Accident Ins-Employer</v>
      </c>
      <c r="F489" s="53">
        <v>18</v>
      </c>
      <c r="G489" s="53">
        <v>12.52</v>
      </c>
      <c r="H489" s="98">
        <v>21.01</v>
      </c>
      <c r="I489" s="53">
        <v>183</v>
      </c>
      <c r="J489" s="53">
        <v>147.88999999999999</v>
      </c>
      <c r="K489" s="98">
        <v>174.73</v>
      </c>
      <c r="L489" s="98">
        <v>183</v>
      </c>
      <c r="O489" s="80" t="s">
        <v>414</v>
      </c>
      <c r="P489" s="80" t="s">
        <v>938</v>
      </c>
      <c r="U489" s="38">
        <f t="shared" si="119"/>
        <v>1</v>
      </c>
    </row>
    <row r="490" spans="1:21" outlineLevel="1" x14ac:dyDescent="0.25">
      <c r="A490" s="3" t="s">
        <v>1077</v>
      </c>
      <c r="B490" s="103"/>
      <c r="C490" s="103"/>
      <c r="D490" s="4" t="s">
        <v>1232</v>
      </c>
      <c r="E490" s="2" t="s">
        <v>1345</v>
      </c>
      <c r="F490" s="51">
        <v>883</v>
      </c>
      <c r="G490" s="51">
        <v>940.3</v>
      </c>
      <c r="H490" s="52">
        <v>1314.17</v>
      </c>
      <c r="I490" s="51">
        <v>10585</v>
      </c>
      <c r="J490" s="51">
        <v>11742.41</v>
      </c>
      <c r="K490" s="52">
        <v>11839.48</v>
      </c>
      <c r="L490" s="52">
        <v>10585</v>
      </c>
      <c r="U490" s="2">
        <f>+IF(OR(F490&lt;&gt;0,G490&lt;&gt;0,H490&lt;&gt;0,I490&lt;&gt;0,J490&lt;&gt;0,K490&lt;&gt;0,L490&lt;&gt;0),1,)</f>
        <v>1</v>
      </c>
    </row>
    <row r="491" spans="1:21" x14ac:dyDescent="0.25">
      <c r="A491" s="22" t="s">
        <v>513</v>
      </c>
      <c r="B491" s="36"/>
      <c r="C491" s="38" t="str">
        <f t="shared" si="120"/>
        <v>7102</v>
      </c>
      <c r="D491" s="38"/>
      <c r="E491" s="38" t="str">
        <f t="shared" si="121"/>
        <v>BSA Group Life Ins-Employer</v>
      </c>
      <c r="F491" s="53">
        <v>883</v>
      </c>
      <c r="G491" s="53">
        <v>940.3</v>
      </c>
      <c r="H491" s="98">
        <v>1314.17</v>
      </c>
      <c r="I491" s="53">
        <v>10585</v>
      </c>
      <c r="J491" s="53">
        <v>11742.41</v>
      </c>
      <c r="K491" s="98">
        <v>11839.48</v>
      </c>
      <c r="L491" s="98">
        <v>10585</v>
      </c>
      <c r="O491" s="80" t="s">
        <v>415</v>
      </c>
      <c r="P491" s="80" t="s">
        <v>956</v>
      </c>
      <c r="U491" s="38">
        <f t="shared" si="119"/>
        <v>1</v>
      </c>
    </row>
    <row r="492" spans="1:21" outlineLevel="1" x14ac:dyDescent="0.25">
      <c r="A492" s="3" t="s">
        <v>1077</v>
      </c>
      <c r="B492" s="103"/>
      <c r="C492" s="103"/>
      <c r="D492" s="4" t="s">
        <v>1232</v>
      </c>
      <c r="E492" s="2" t="s">
        <v>1345</v>
      </c>
      <c r="F492" s="51">
        <v>17328</v>
      </c>
      <c r="G492" s="51">
        <v>13297</v>
      </c>
      <c r="H492" s="52">
        <v>17178.5</v>
      </c>
      <c r="I492" s="51">
        <v>207925</v>
      </c>
      <c r="J492" s="51">
        <v>180183.38</v>
      </c>
      <c r="K492" s="52">
        <v>206387.87</v>
      </c>
      <c r="L492" s="52">
        <v>207925</v>
      </c>
      <c r="U492" s="2">
        <f>+IF(OR(F492&lt;&gt;0,G492&lt;&gt;0,H492&lt;&gt;0,I492&lt;&gt;0,J492&lt;&gt;0,K492&lt;&gt;0,L492&lt;&gt;0),1,)</f>
        <v>1</v>
      </c>
    </row>
    <row r="493" spans="1:21" x14ac:dyDescent="0.25">
      <c r="A493" s="22" t="s">
        <v>514</v>
      </c>
      <c r="B493" s="36"/>
      <c r="C493" s="38" t="str">
        <f t="shared" si="120"/>
        <v>7103</v>
      </c>
      <c r="D493" s="38"/>
      <c r="E493" s="38" t="str">
        <f t="shared" si="121"/>
        <v>BSA Group Medical Ins-Employer</v>
      </c>
      <c r="F493" s="53">
        <v>17328</v>
      </c>
      <c r="G493" s="53">
        <v>13297</v>
      </c>
      <c r="H493" s="98">
        <v>17178.5</v>
      </c>
      <c r="I493" s="53">
        <v>207925</v>
      </c>
      <c r="J493" s="53">
        <v>180183.38</v>
      </c>
      <c r="K493" s="98">
        <v>206387.87</v>
      </c>
      <c r="L493" s="98">
        <v>207925</v>
      </c>
      <c r="O493" s="80" t="s">
        <v>416</v>
      </c>
      <c r="P493" s="80" t="s">
        <v>939</v>
      </c>
      <c r="U493" s="38">
        <f t="shared" si="119"/>
        <v>1</v>
      </c>
    </row>
    <row r="494" spans="1:21" outlineLevel="1" x14ac:dyDescent="0.25">
      <c r="A494" s="3" t="s">
        <v>1077</v>
      </c>
      <c r="B494" s="103"/>
      <c r="C494" s="103"/>
      <c r="D494" s="4" t="s">
        <v>1232</v>
      </c>
      <c r="E494" s="2" t="s">
        <v>1345</v>
      </c>
      <c r="F494" s="51">
        <v>11068</v>
      </c>
      <c r="G494" s="51">
        <v>8227</v>
      </c>
      <c r="H494" s="52">
        <v>9316.58</v>
      </c>
      <c r="I494" s="51">
        <v>132827</v>
      </c>
      <c r="J494" s="51">
        <v>106785.79</v>
      </c>
      <c r="K494" s="52">
        <v>109796.91</v>
      </c>
      <c r="L494" s="52">
        <v>132827</v>
      </c>
      <c r="U494" s="2">
        <f>+IF(OR(F494&lt;&gt;0,G494&lt;&gt;0,H494&lt;&gt;0,I494&lt;&gt;0,J494&lt;&gt;0,K494&lt;&gt;0,L494&lt;&gt;0),1,)</f>
        <v>1</v>
      </c>
    </row>
    <row r="495" spans="1:21" x14ac:dyDescent="0.25">
      <c r="A495" s="22" t="s">
        <v>515</v>
      </c>
      <c r="B495" s="36"/>
      <c r="C495" s="38" t="str">
        <f t="shared" si="120"/>
        <v>7104</v>
      </c>
      <c r="D495" s="38"/>
      <c r="E495" s="38" t="str">
        <f t="shared" si="121"/>
        <v>BSA Retirement Plan-Employer</v>
      </c>
      <c r="F495" s="53">
        <v>11068</v>
      </c>
      <c r="G495" s="53">
        <v>8227</v>
      </c>
      <c r="H495" s="98">
        <v>9316.58</v>
      </c>
      <c r="I495" s="53">
        <v>132827</v>
      </c>
      <c r="J495" s="53">
        <v>106785.79</v>
      </c>
      <c r="K495" s="98">
        <v>109796.91</v>
      </c>
      <c r="L495" s="98">
        <v>132827</v>
      </c>
      <c r="O495" s="80" t="s">
        <v>417</v>
      </c>
      <c r="P495" s="80" t="s">
        <v>940</v>
      </c>
      <c r="U495" s="38">
        <f t="shared" si="119"/>
        <v>1</v>
      </c>
    </row>
    <row r="496" spans="1:21" hidden="1" x14ac:dyDescent="0.25">
      <c r="A496" s="22" t="s">
        <v>950</v>
      </c>
      <c r="B496" s="36"/>
      <c r="C496" s="38">
        <f t="shared" si="120"/>
        <v>0</v>
      </c>
      <c r="D496" s="38"/>
      <c r="E496" s="38">
        <f t="shared" si="121"/>
        <v>0</v>
      </c>
      <c r="F496" s="53">
        <v>0</v>
      </c>
      <c r="G496" s="53">
        <v>0</v>
      </c>
      <c r="H496" s="98">
        <v>0</v>
      </c>
      <c r="I496" s="53">
        <v>0</v>
      </c>
      <c r="J496" s="53">
        <v>0</v>
      </c>
      <c r="K496" s="98">
        <v>0</v>
      </c>
      <c r="L496" s="98">
        <v>0</v>
      </c>
      <c r="O496" s="80" t="s">
        <v>932</v>
      </c>
      <c r="P496" s="80" t="s">
        <v>941</v>
      </c>
      <c r="U496" s="38">
        <f t="shared" si="119"/>
        <v>0</v>
      </c>
    </row>
    <row r="497" spans="1:21" hidden="1" x14ac:dyDescent="0.25">
      <c r="A497" s="22" t="s">
        <v>951</v>
      </c>
      <c r="B497" s="36"/>
      <c r="C497" s="38">
        <f t="shared" si="120"/>
        <v>0</v>
      </c>
      <c r="D497" s="38"/>
      <c r="E497" s="38">
        <f t="shared" si="121"/>
        <v>0</v>
      </c>
      <c r="F497" s="53">
        <v>0</v>
      </c>
      <c r="G497" s="53">
        <v>0</v>
      </c>
      <c r="H497" s="98">
        <v>0</v>
      </c>
      <c r="I497" s="53">
        <v>0</v>
      </c>
      <c r="J497" s="53">
        <v>0</v>
      </c>
      <c r="K497" s="98">
        <v>0</v>
      </c>
      <c r="L497" s="98">
        <v>0</v>
      </c>
      <c r="O497" s="80" t="s">
        <v>933</v>
      </c>
      <c r="P497" s="80" t="s">
        <v>942</v>
      </c>
      <c r="U497" s="38">
        <f t="shared" si="119"/>
        <v>0</v>
      </c>
    </row>
    <row r="498" spans="1:21" hidden="1" x14ac:dyDescent="0.25">
      <c r="A498" s="22" t="s">
        <v>952</v>
      </c>
      <c r="B498" s="79"/>
      <c r="C498" s="38">
        <f t="shared" ref="C498:C506" si="122">+IF(OR(F498&lt;&gt;0,G498&lt;&gt;0,H498&lt;&gt;0,I498&lt;&gt;0,J498&lt;&gt;0,K498&lt;&gt;0,L498&lt;&gt;0),O498,)</f>
        <v>0</v>
      </c>
      <c r="D498" s="38"/>
      <c r="E498" s="38">
        <f t="shared" ref="E498:E506" si="123">+IF(OR(F498&lt;&gt;0,G498&lt;&gt;0,H498&lt;&gt;0,I498&lt;&gt;0,J498&lt;&gt;0,K498&lt;&gt;0,L498&lt;&gt;0),P498,)</f>
        <v>0</v>
      </c>
      <c r="F498" s="53">
        <v>0</v>
      </c>
      <c r="G498" s="53">
        <v>0</v>
      </c>
      <c r="H498" s="98">
        <v>0</v>
      </c>
      <c r="I498" s="53">
        <v>0</v>
      </c>
      <c r="J498" s="53">
        <v>0</v>
      </c>
      <c r="K498" s="98">
        <v>0</v>
      </c>
      <c r="L498" s="98">
        <v>0</v>
      </c>
      <c r="O498" s="80" t="s">
        <v>934</v>
      </c>
      <c r="P498" s="80" t="s">
        <v>943</v>
      </c>
      <c r="U498" s="38">
        <f t="shared" ref="U498:U505" si="124">+IF(OR(F498&lt;&gt;0,G498&lt;&gt;0,H498&lt;&gt;0,I498&lt;&gt;0,J498&lt;&gt;0,K498&lt;&gt;0,L498&lt;&gt;0),1,)</f>
        <v>0</v>
      </c>
    </row>
    <row r="499" spans="1:21" outlineLevel="1" x14ac:dyDescent="0.25">
      <c r="A499" s="3" t="s">
        <v>1077</v>
      </c>
      <c r="B499" s="103"/>
      <c r="C499" s="103"/>
      <c r="D499" s="4" t="s">
        <v>1232</v>
      </c>
      <c r="E499" s="2" t="s">
        <v>1345</v>
      </c>
      <c r="F499" s="51">
        <v>778</v>
      </c>
      <c r="G499" s="51">
        <v>698.18</v>
      </c>
      <c r="H499" s="52">
        <v>788.4</v>
      </c>
      <c r="I499" s="51">
        <v>9314</v>
      </c>
      <c r="J499" s="51">
        <v>8854.6</v>
      </c>
      <c r="K499" s="52">
        <v>9248.48</v>
      </c>
      <c r="L499" s="52">
        <v>9314</v>
      </c>
      <c r="U499" s="2">
        <f>+IF(OR(F499&lt;&gt;0,G499&lt;&gt;0,H499&lt;&gt;0,I499&lt;&gt;0,J499&lt;&gt;0,K499&lt;&gt;0,L499&lt;&gt;0),1,)</f>
        <v>1</v>
      </c>
    </row>
    <row r="500" spans="1:21" x14ac:dyDescent="0.25">
      <c r="A500" s="22" t="s">
        <v>516</v>
      </c>
      <c r="B500" s="79"/>
      <c r="C500" s="38" t="str">
        <f t="shared" si="122"/>
        <v>7108</v>
      </c>
      <c r="D500" s="38"/>
      <c r="E500" s="38" t="str">
        <f t="shared" si="123"/>
        <v>BSA LTD Ins-Employer</v>
      </c>
      <c r="F500" s="53">
        <v>778</v>
      </c>
      <c r="G500" s="53">
        <v>698.18</v>
      </c>
      <c r="H500" s="98">
        <v>788.4</v>
      </c>
      <c r="I500" s="53">
        <v>9314</v>
      </c>
      <c r="J500" s="53">
        <v>8854.6</v>
      </c>
      <c r="K500" s="98">
        <v>9248.48</v>
      </c>
      <c r="L500" s="98">
        <v>9314</v>
      </c>
      <c r="O500" s="80" t="s">
        <v>418</v>
      </c>
      <c r="P500" s="80" t="s">
        <v>944</v>
      </c>
      <c r="U500" s="38">
        <f t="shared" si="124"/>
        <v>1</v>
      </c>
    </row>
    <row r="501" spans="1:21" outlineLevel="1" x14ac:dyDescent="0.25">
      <c r="A501" s="3" t="s">
        <v>1077</v>
      </c>
      <c r="B501" s="103"/>
      <c r="C501" s="103"/>
      <c r="D501" s="4" t="s">
        <v>1232</v>
      </c>
      <c r="E501" s="2" t="s">
        <v>1345</v>
      </c>
      <c r="F501" s="51">
        <v>1106</v>
      </c>
      <c r="G501" s="51">
        <v>918</v>
      </c>
      <c r="H501" s="52">
        <v>1088</v>
      </c>
      <c r="I501" s="51">
        <v>13294</v>
      </c>
      <c r="J501" s="51">
        <v>12134.4</v>
      </c>
      <c r="K501" s="52">
        <v>13243</v>
      </c>
      <c r="L501" s="52">
        <v>13294</v>
      </c>
      <c r="U501" s="2">
        <f>+IF(OR(F501&lt;&gt;0,G501&lt;&gt;0,H501&lt;&gt;0,I501&lt;&gt;0,J501&lt;&gt;0,K501&lt;&gt;0,L501&lt;&gt;0),1,)</f>
        <v>1</v>
      </c>
    </row>
    <row r="502" spans="1:21" x14ac:dyDescent="0.25">
      <c r="A502" s="22" t="s">
        <v>517</v>
      </c>
      <c r="B502" s="79"/>
      <c r="C502" s="38" t="str">
        <f t="shared" si="122"/>
        <v>7109</v>
      </c>
      <c r="D502" s="38"/>
      <c r="E502" s="38" t="str">
        <f t="shared" si="123"/>
        <v>BSA Dental Plan-Employer</v>
      </c>
      <c r="F502" s="53">
        <v>1106</v>
      </c>
      <c r="G502" s="53">
        <v>918</v>
      </c>
      <c r="H502" s="98">
        <v>1088</v>
      </c>
      <c r="I502" s="53">
        <v>13294</v>
      </c>
      <c r="J502" s="53">
        <v>12134.4</v>
      </c>
      <c r="K502" s="98">
        <v>13243</v>
      </c>
      <c r="L502" s="98">
        <v>13294</v>
      </c>
      <c r="O502" s="80" t="s">
        <v>419</v>
      </c>
      <c r="P502" s="80" t="s">
        <v>945</v>
      </c>
      <c r="U502" s="38">
        <f t="shared" si="124"/>
        <v>1</v>
      </c>
    </row>
    <row r="503" spans="1:21" hidden="1" x14ac:dyDescent="0.25">
      <c r="A503" s="22" t="s">
        <v>518</v>
      </c>
      <c r="B503" s="79"/>
      <c r="C503" s="38">
        <f t="shared" si="122"/>
        <v>0</v>
      </c>
      <c r="D503" s="38"/>
      <c r="E503" s="38">
        <f t="shared" si="123"/>
        <v>0</v>
      </c>
      <c r="F503" s="53">
        <v>0</v>
      </c>
      <c r="G503" s="53">
        <v>0</v>
      </c>
      <c r="H503" s="98">
        <v>0</v>
      </c>
      <c r="I503" s="53">
        <v>0</v>
      </c>
      <c r="J503" s="53">
        <v>0</v>
      </c>
      <c r="K503" s="98">
        <v>0</v>
      </c>
      <c r="L503" s="98">
        <v>0</v>
      </c>
      <c r="O503" s="80" t="s">
        <v>420</v>
      </c>
      <c r="P503" s="80" t="s">
        <v>946</v>
      </c>
      <c r="U503" s="38">
        <f t="shared" si="124"/>
        <v>0</v>
      </c>
    </row>
    <row r="504" spans="1:21" hidden="1" x14ac:dyDescent="0.25">
      <c r="A504" s="22" t="s">
        <v>953</v>
      </c>
      <c r="B504" s="79"/>
      <c r="C504" s="38">
        <f t="shared" si="122"/>
        <v>0</v>
      </c>
      <c r="D504" s="38"/>
      <c r="E504" s="38">
        <f t="shared" si="123"/>
        <v>0</v>
      </c>
      <c r="F504" s="53">
        <v>0</v>
      </c>
      <c r="G504" s="53">
        <v>0</v>
      </c>
      <c r="H504" s="98">
        <v>0</v>
      </c>
      <c r="I504" s="53">
        <v>0</v>
      </c>
      <c r="J504" s="53">
        <v>0</v>
      </c>
      <c r="K504" s="98">
        <v>0</v>
      </c>
      <c r="L504" s="98">
        <v>0</v>
      </c>
      <c r="O504" s="80" t="s">
        <v>935</v>
      </c>
      <c r="P504" s="80" t="s">
        <v>947</v>
      </c>
      <c r="U504" s="38">
        <f t="shared" si="124"/>
        <v>0</v>
      </c>
    </row>
    <row r="505" spans="1:21" hidden="1" x14ac:dyDescent="0.25">
      <c r="A505" s="22" t="s">
        <v>954</v>
      </c>
      <c r="B505" s="79"/>
      <c r="C505" s="38">
        <f t="shared" si="122"/>
        <v>0</v>
      </c>
      <c r="D505" s="38"/>
      <c r="E505" s="38">
        <f t="shared" si="123"/>
        <v>0</v>
      </c>
      <c r="F505" s="53">
        <v>0</v>
      </c>
      <c r="G505" s="53">
        <v>0</v>
      </c>
      <c r="H505" s="98">
        <v>0</v>
      </c>
      <c r="I505" s="53">
        <v>0</v>
      </c>
      <c r="J505" s="53">
        <v>0</v>
      </c>
      <c r="K505" s="98">
        <v>0</v>
      </c>
      <c r="L505" s="98">
        <v>0</v>
      </c>
      <c r="O505" s="80" t="s">
        <v>936</v>
      </c>
      <c r="P505" s="80" t="s">
        <v>948</v>
      </c>
      <c r="U505" s="38">
        <f t="shared" si="124"/>
        <v>0</v>
      </c>
    </row>
    <row r="506" spans="1:21" hidden="1" x14ac:dyDescent="0.25">
      <c r="A506" s="22" t="s">
        <v>961</v>
      </c>
      <c r="B506" s="101"/>
      <c r="C506" s="38">
        <f t="shared" si="122"/>
        <v>0</v>
      </c>
      <c r="D506" s="38"/>
      <c r="E506" s="38">
        <f t="shared" si="123"/>
        <v>0</v>
      </c>
      <c r="F506" s="53">
        <v>0</v>
      </c>
      <c r="G506" s="53">
        <v>0</v>
      </c>
      <c r="H506" s="98">
        <v>0</v>
      </c>
      <c r="I506" s="53">
        <v>0</v>
      </c>
      <c r="J506" s="53">
        <v>0</v>
      </c>
      <c r="K506" s="98">
        <v>0</v>
      </c>
      <c r="L506" s="98">
        <v>0</v>
      </c>
      <c r="O506" s="102" t="s">
        <v>962</v>
      </c>
      <c r="P506" s="102" t="s">
        <v>963</v>
      </c>
      <c r="U506" s="38"/>
    </row>
    <row r="507" spans="1:21" hidden="1" x14ac:dyDescent="0.25">
      <c r="A507" s="22" t="s">
        <v>955</v>
      </c>
      <c r="B507" s="36"/>
      <c r="C507" s="38">
        <f t="shared" ref="C507:C513" si="125">+IF(OR(F507&lt;&gt;0,G507&lt;&gt;0,H507&lt;&gt;0,I507&lt;&gt;0,J507&lt;&gt;0,K507&lt;&gt;0,L507&lt;&gt;0),O507,)</f>
        <v>0</v>
      </c>
      <c r="D507" s="38"/>
      <c r="E507" s="38">
        <f t="shared" ref="E507:E513" si="126">+IF(OR(F507&lt;&gt;0,G507&lt;&gt;0,H507&lt;&gt;0,I507&lt;&gt;0,J507&lt;&gt;0,K507&lt;&gt;0,L507&lt;&gt;0),P507,)</f>
        <v>0</v>
      </c>
      <c r="F507" s="53">
        <v>0</v>
      </c>
      <c r="G507" s="53">
        <v>0</v>
      </c>
      <c r="H507" s="98">
        <v>0</v>
      </c>
      <c r="I507" s="53">
        <v>0</v>
      </c>
      <c r="J507" s="53">
        <v>0</v>
      </c>
      <c r="K507" s="98">
        <v>0</v>
      </c>
      <c r="L507" s="98">
        <v>0</v>
      </c>
      <c r="O507" s="80" t="s">
        <v>937</v>
      </c>
      <c r="P507" s="80" t="s">
        <v>949</v>
      </c>
      <c r="U507" s="38">
        <f t="shared" si="119"/>
        <v>0</v>
      </c>
    </row>
    <row r="508" spans="1:21" outlineLevel="1" x14ac:dyDescent="0.25">
      <c r="A508" s="3" t="s">
        <v>974</v>
      </c>
      <c r="B508" s="103"/>
      <c r="C508" s="103"/>
      <c r="D508" s="4" t="s">
        <v>1108</v>
      </c>
      <c r="E508" s="2" t="s">
        <v>1148</v>
      </c>
      <c r="F508" s="51">
        <v>0</v>
      </c>
      <c r="G508" s="51">
        <v>0</v>
      </c>
      <c r="H508" s="52">
        <v>0</v>
      </c>
      <c r="I508" s="51">
        <v>0</v>
      </c>
      <c r="J508" s="51">
        <v>-417.28</v>
      </c>
      <c r="K508" s="52">
        <v>0.3</v>
      </c>
      <c r="L508" s="52">
        <v>0</v>
      </c>
      <c r="U508" s="2">
        <f t="shared" ref="U508:U512" si="127">+IF(OR(F508&lt;&gt;0,G508&lt;&gt;0,H508&lt;&gt;0,I508&lt;&gt;0,J508&lt;&gt;0,K508&lt;&gt;0,L508&lt;&gt;0),1,)</f>
        <v>1</v>
      </c>
    </row>
    <row r="509" spans="1:21" outlineLevel="1" x14ac:dyDescent="0.25">
      <c r="A509" s="3" t="s">
        <v>975</v>
      </c>
      <c r="B509" s="103"/>
      <c r="C509" s="103"/>
      <c r="D509" s="4" t="s">
        <v>1109</v>
      </c>
      <c r="E509" s="2" t="s">
        <v>1153</v>
      </c>
      <c r="F509" s="51">
        <v>0</v>
      </c>
      <c r="G509" s="51">
        <v>0</v>
      </c>
      <c r="H509" s="52">
        <v>0</v>
      </c>
      <c r="I509" s="51">
        <v>0</v>
      </c>
      <c r="J509" s="51">
        <v>-868.12</v>
      </c>
      <c r="K509" s="52">
        <v>0</v>
      </c>
      <c r="L509" s="52">
        <v>0</v>
      </c>
      <c r="U509" s="2">
        <f t="shared" si="127"/>
        <v>1</v>
      </c>
    </row>
    <row r="510" spans="1:21" outlineLevel="1" x14ac:dyDescent="0.25">
      <c r="A510" s="3" t="s">
        <v>1011</v>
      </c>
      <c r="B510" s="103"/>
      <c r="C510" s="103"/>
      <c r="D510" s="4" t="s">
        <v>1156</v>
      </c>
      <c r="E510" s="2" t="s">
        <v>1157</v>
      </c>
      <c r="F510" s="51">
        <v>0</v>
      </c>
      <c r="G510" s="51">
        <v>0</v>
      </c>
      <c r="H510" s="52">
        <v>0</v>
      </c>
      <c r="I510" s="51">
        <v>0</v>
      </c>
      <c r="J510" s="51">
        <v>-849.44</v>
      </c>
      <c r="K510" s="52">
        <v>0</v>
      </c>
      <c r="L510" s="52">
        <v>0</v>
      </c>
      <c r="U510" s="2">
        <f t="shared" si="127"/>
        <v>1</v>
      </c>
    </row>
    <row r="511" spans="1:21" outlineLevel="1" x14ac:dyDescent="0.25">
      <c r="A511" s="3" t="s">
        <v>1078</v>
      </c>
      <c r="B511" s="103"/>
      <c r="C511" s="103"/>
      <c r="D511" s="4" t="s">
        <v>1233</v>
      </c>
      <c r="E511" s="2" t="s">
        <v>1346</v>
      </c>
      <c r="F511" s="51">
        <v>0</v>
      </c>
      <c r="G511" s="51">
        <v>74.45</v>
      </c>
      <c r="H511" s="52">
        <v>0</v>
      </c>
      <c r="I511" s="51">
        <v>0</v>
      </c>
      <c r="J511" s="51">
        <v>0</v>
      </c>
      <c r="K511" s="52">
        <v>0</v>
      </c>
      <c r="L511" s="52">
        <v>0</v>
      </c>
      <c r="U511" s="2">
        <f t="shared" si="127"/>
        <v>1</v>
      </c>
    </row>
    <row r="512" spans="1:21" outlineLevel="1" x14ac:dyDescent="0.25">
      <c r="A512" s="3" t="s">
        <v>1077</v>
      </c>
      <c r="B512" s="103"/>
      <c r="C512" s="103"/>
      <c r="D512" s="4" t="s">
        <v>1232</v>
      </c>
      <c r="E512" s="2" t="s">
        <v>1345</v>
      </c>
      <c r="F512" s="51">
        <v>3063</v>
      </c>
      <c r="G512" s="51">
        <v>2972.52</v>
      </c>
      <c r="H512" s="52">
        <v>2837.71</v>
      </c>
      <c r="I512" s="51">
        <v>36800</v>
      </c>
      <c r="J512" s="51">
        <v>33332.620000000003</v>
      </c>
      <c r="K512" s="52">
        <v>32528.25</v>
      </c>
      <c r="L512" s="52">
        <v>36800</v>
      </c>
      <c r="U512" s="2">
        <f t="shared" si="127"/>
        <v>1</v>
      </c>
    </row>
    <row r="513" spans="1:21" x14ac:dyDescent="0.25">
      <c r="A513" s="22" t="s">
        <v>519</v>
      </c>
      <c r="B513" s="36"/>
      <c r="C513" s="38" t="str">
        <f t="shared" si="125"/>
        <v>7131</v>
      </c>
      <c r="D513" s="38"/>
      <c r="E513" s="38" t="str">
        <f t="shared" si="126"/>
        <v>Other Employee Benefits-Employer</v>
      </c>
      <c r="F513" s="53">
        <v>3063</v>
      </c>
      <c r="G513" s="53">
        <v>3046.97</v>
      </c>
      <c r="H513" s="98">
        <v>2837.71</v>
      </c>
      <c r="I513" s="53">
        <v>36800</v>
      </c>
      <c r="J513" s="53">
        <v>31197.780000000002</v>
      </c>
      <c r="K513" s="98">
        <v>32528.55</v>
      </c>
      <c r="L513" s="98">
        <v>36800</v>
      </c>
      <c r="O513" s="81" t="s">
        <v>421</v>
      </c>
      <c r="P513" s="82" t="s">
        <v>909</v>
      </c>
      <c r="U513" s="38">
        <f t="shared" si="119"/>
        <v>1</v>
      </c>
    </row>
    <row r="514" spans="1:21" ht="15.75" thickBot="1" x14ac:dyDescent="0.3">
      <c r="B514" s="64"/>
      <c r="C514" s="125" t="s">
        <v>425</v>
      </c>
      <c r="D514" s="125"/>
      <c r="E514" s="125"/>
      <c r="F514" s="54">
        <f t="shared" ref="F514:L514" si="128">F489+F491+F493+F495+F496+F497+F507+F513+F498+F500+F502+F503+F504+F505+F506</f>
        <v>34244</v>
      </c>
      <c r="G514" s="54">
        <f t="shared" si="128"/>
        <v>27139.97</v>
      </c>
      <c r="H514" s="54">
        <f t="shared" si="128"/>
        <v>32544.370000000003</v>
      </c>
      <c r="I514" s="54">
        <f t="shared" si="128"/>
        <v>410928</v>
      </c>
      <c r="J514" s="54">
        <f t="shared" si="128"/>
        <v>351046.25</v>
      </c>
      <c r="K514" s="54">
        <f t="shared" si="128"/>
        <v>383219.01999999996</v>
      </c>
      <c r="L514" s="54">
        <f t="shared" si="128"/>
        <v>410928</v>
      </c>
      <c r="N514" s="2">
        <v>1</v>
      </c>
      <c r="U514" s="38">
        <f t="shared" si="119"/>
        <v>1</v>
      </c>
    </row>
    <row r="515" spans="1:21" ht="15.75" hidden="1" thickTop="1" x14ac:dyDescent="0.25">
      <c r="B515" s="113" t="s">
        <v>426</v>
      </c>
      <c r="C515" s="113"/>
      <c r="D515" s="113"/>
      <c r="E515" s="113"/>
      <c r="F515" s="58"/>
      <c r="G515" s="58"/>
      <c r="H515" s="58"/>
      <c r="I515" s="58"/>
      <c r="J515" s="58"/>
      <c r="K515" s="58"/>
      <c r="L515" s="58"/>
      <c r="N515" s="2">
        <v>1</v>
      </c>
      <c r="U515" s="38">
        <f t="shared" si="119"/>
        <v>0</v>
      </c>
    </row>
    <row r="516" spans="1:21" ht="15.75" outlineLevel="1" thickTop="1" x14ac:dyDescent="0.25">
      <c r="A516" s="3" t="s">
        <v>989</v>
      </c>
      <c r="B516" s="103"/>
      <c r="C516" s="103"/>
      <c r="D516" s="4" t="s">
        <v>1123</v>
      </c>
      <c r="E516" s="2" t="s">
        <v>1274</v>
      </c>
      <c r="F516" s="51">
        <v>511</v>
      </c>
      <c r="G516" s="51">
        <v>441.16</v>
      </c>
      <c r="H516" s="52">
        <v>295.37</v>
      </c>
      <c r="I516" s="51">
        <v>4665</v>
      </c>
      <c r="J516" s="51">
        <v>4645.2</v>
      </c>
      <c r="K516" s="52">
        <v>7956.9</v>
      </c>
      <c r="L516" s="52">
        <v>4665</v>
      </c>
      <c r="U516" s="2">
        <f t="shared" ref="U516:U540" si="129">+IF(OR(F516&lt;&gt;0,G516&lt;&gt;0,H516&lt;&gt;0,I516&lt;&gt;0,J516&lt;&gt;0,K516&lt;&gt;0,L516&lt;&gt;0),1,)</f>
        <v>1</v>
      </c>
    </row>
    <row r="517" spans="1:21" outlineLevel="1" x14ac:dyDescent="0.25">
      <c r="A517" s="3" t="s">
        <v>966</v>
      </c>
      <c r="B517" s="103"/>
      <c r="C517" s="103"/>
      <c r="D517" s="4" t="s">
        <v>1100</v>
      </c>
      <c r="E517" s="2" t="s">
        <v>1255</v>
      </c>
      <c r="F517" s="51">
        <v>476</v>
      </c>
      <c r="G517" s="51">
        <v>0</v>
      </c>
      <c r="H517" s="52">
        <v>401.89</v>
      </c>
      <c r="I517" s="51">
        <v>5712</v>
      </c>
      <c r="J517" s="51">
        <v>2918.2</v>
      </c>
      <c r="K517" s="52">
        <v>4613.03</v>
      </c>
      <c r="L517" s="52">
        <v>5712</v>
      </c>
      <c r="U517" s="2">
        <f t="shared" si="129"/>
        <v>1</v>
      </c>
    </row>
    <row r="518" spans="1:21" outlineLevel="1" x14ac:dyDescent="0.25">
      <c r="A518" s="3" t="s">
        <v>999</v>
      </c>
      <c r="B518" s="103"/>
      <c r="C518" s="103"/>
      <c r="D518" s="4" t="s">
        <v>1133</v>
      </c>
      <c r="E518" s="2" t="s">
        <v>1282</v>
      </c>
      <c r="F518" s="51">
        <v>735</v>
      </c>
      <c r="G518" s="51">
        <v>0</v>
      </c>
      <c r="H518" s="52">
        <v>1132.69</v>
      </c>
      <c r="I518" s="51">
        <v>8962</v>
      </c>
      <c r="J518" s="51">
        <v>6413.67</v>
      </c>
      <c r="K518" s="52">
        <v>9870.73</v>
      </c>
      <c r="L518" s="52">
        <v>8962</v>
      </c>
      <c r="U518" s="2">
        <f t="shared" si="129"/>
        <v>1</v>
      </c>
    </row>
    <row r="519" spans="1:21" outlineLevel="1" x14ac:dyDescent="0.25">
      <c r="A519" s="3" t="s">
        <v>990</v>
      </c>
      <c r="B519" s="103"/>
      <c r="C519" s="103"/>
      <c r="D519" s="4" t="s">
        <v>1124</v>
      </c>
      <c r="E519" s="2" t="s">
        <v>1275</v>
      </c>
      <c r="F519" s="51">
        <v>0</v>
      </c>
      <c r="G519" s="51">
        <v>0</v>
      </c>
      <c r="H519" s="52">
        <v>0</v>
      </c>
      <c r="I519" s="51">
        <v>0</v>
      </c>
      <c r="J519" s="51">
        <v>0</v>
      </c>
      <c r="K519" s="52">
        <v>2036.75</v>
      </c>
      <c r="L519" s="52">
        <v>0</v>
      </c>
      <c r="U519" s="2">
        <f t="shared" si="129"/>
        <v>1</v>
      </c>
    </row>
    <row r="520" spans="1:21" outlineLevel="1" x14ac:dyDescent="0.25">
      <c r="A520" s="3" t="s">
        <v>1000</v>
      </c>
      <c r="B520" s="103"/>
      <c r="C520" s="103"/>
      <c r="D520" s="4" t="s">
        <v>1134</v>
      </c>
      <c r="E520" s="2" t="s">
        <v>1283</v>
      </c>
      <c r="F520" s="51">
        <v>925</v>
      </c>
      <c r="G520" s="51">
        <v>0</v>
      </c>
      <c r="H520" s="52">
        <v>1104.03</v>
      </c>
      <c r="I520" s="51">
        <v>11137</v>
      </c>
      <c r="J520" s="51">
        <v>6029.15</v>
      </c>
      <c r="K520" s="52">
        <v>12223.85</v>
      </c>
      <c r="L520" s="52">
        <v>11137</v>
      </c>
      <c r="U520" s="2">
        <f t="shared" si="129"/>
        <v>1</v>
      </c>
    </row>
    <row r="521" spans="1:21" outlineLevel="1" x14ac:dyDescent="0.25">
      <c r="A521" s="3" t="s">
        <v>1001</v>
      </c>
      <c r="B521" s="103"/>
      <c r="C521" s="103"/>
      <c r="D521" s="4" t="s">
        <v>1135</v>
      </c>
      <c r="E521" s="2" t="s">
        <v>1284</v>
      </c>
      <c r="F521" s="51">
        <v>717</v>
      </c>
      <c r="G521" s="51">
        <v>0</v>
      </c>
      <c r="H521" s="52">
        <v>837.89</v>
      </c>
      <c r="I521" s="51">
        <v>8969</v>
      </c>
      <c r="J521" s="51">
        <v>4361.43</v>
      </c>
      <c r="K521" s="52">
        <v>8383.16</v>
      </c>
      <c r="L521" s="52">
        <v>8969</v>
      </c>
      <c r="U521" s="2">
        <f t="shared" si="129"/>
        <v>1</v>
      </c>
    </row>
    <row r="522" spans="1:21" outlineLevel="1" x14ac:dyDescent="0.25">
      <c r="A522" s="3" t="s">
        <v>1002</v>
      </c>
      <c r="B522" s="103"/>
      <c r="C522" s="103"/>
      <c r="D522" s="4" t="s">
        <v>1136</v>
      </c>
      <c r="E522" s="2" t="s">
        <v>1285</v>
      </c>
      <c r="F522" s="51">
        <v>537</v>
      </c>
      <c r="G522" s="51">
        <v>661.57</v>
      </c>
      <c r="H522" s="52">
        <v>1037.26</v>
      </c>
      <c r="I522" s="51">
        <v>6919</v>
      </c>
      <c r="J522" s="51">
        <v>8929.56</v>
      </c>
      <c r="K522" s="52">
        <v>8734.99</v>
      </c>
      <c r="L522" s="52">
        <v>6919</v>
      </c>
      <c r="U522" s="2">
        <f t="shared" si="129"/>
        <v>1</v>
      </c>
    </row>
    <row r="523" spans="1:21" outlineLevel="1" x14ac:dyDescent="0.25">
      <c r="A523" s="3" t="s">
        <v>1060</v>
      </c>
      <c r="B523" s="103"/>
      <c r="C523" s="103"/>
      <c r="D523" s="4" t="s">
        <v>1215</v>
      </c>
      <c r="E523" s="2" t="s">
        <v>1328</v>
      </c>
      <c r="F523" s="51">
        <v>0</v>
      </c>
      <c r="G523" s="51">
        <v>0</v>
      </c>
      <c r="H523" s="52">
        <v>0</v>
      </c>
      <c r="I523" s="51">
        <v>0</v>
      </c>
      <c r="J523" s="51">
        <v>0</v>
      </c>
      <c r="K523" s="52">
        <v>51.71</v>
      </c>
      <c r="L523" s="52">
        <v>0</v>
      </c>
      <c r="U523" s="2">
        <f t="shared" si="129"/>
        <v>1</v>
      </c>
    </row>
    <row r="524" spans="1:21" outlineLevel="1" x14ac:dyDescent="0.25">
      <c r="A524" s="3" t="s">
        <v>1062</v>
      </c>
      <c r="B524" s="103"/>
      <c r="C524" s="103"/>
      <c r="D524" s="4" t="s">
        <v>1217</v>
      </c>
      <c r="E524" s="2" t="s">
        <v>1330</v>
      </c>
      <c r="F524" s="51">
        <v>0</v>
      </c>
      <c r="G524" s="51">
        <v>0</v>
      </c>
      <c r="H524" s="52">
        <v>0</v>
      </c>
      <c r="I524" s="51">
        <v>0</v>
      </c>
      <c r="J524" s="51">
        <v>190.04</v>
      </c>
      <c r="K524" s="52">
        <v>0</v>
      </c>
      <c r="L524" s="52">
        <v>0</v>
      </c>
      <c r="U524" s="2">
        <f t="shared" si="129"/>
        <v>1</v>
      </c>
    </row>
    <row r="525" spans="1:21" outlineLevel="1" x14ac:dyDescent="0.25">
      <c r="A525" s="3" t="s">
        <v>974</v>
      </c>
      <c r="B525" s="103"/>
      <c r="C525" s="103"/>
      <c r="D525" s="4" t="s">
        <v>1108</v>
      </c>
      <c r="E525" s="2" t="s">
        <v>1148</v>
      </c>
      <c r="F525" s="51">
        <v>0</v>
      </c>
      <c r="G525" s="51">
        <v>0</v>
      </c>
      <c r="H525" s="52">
        <v>0</v>
      </c>
      <c r="I525" s="51">
        <v>9639</v>
      </c>
      <c r="J525" s="51">
        <v>8882.25</v>
      </c>
      <c r="K525" s="52">
        <v>9148.39</v>
      </c>
      <c r="L525" s="52">
        <v>9639</v>
      </c>
      <c r="U525" s="2">
        <f t="shared" si="129"/>
        <v>1</v>
      </c>
    </row>
    <row r="526" spans="1:21" outlineLevel="1" x14ac:dyDescent="0.25">
      <c r="A526" s="3" t="s">
        <v>1008</v>
      </c>
      <c r="B526" s="103"/>
      <c r="C526" s="103"/>
      <c r="D526" s="4" t="s">
        <v>1149</v>
      </c>
      <c r="E526" s="2" t="s">
        <v>1150</v>
      </c>
      <c r="F526" s="51">
        <v>1377</v>
      </c>
      <c r="G526" s="51">
        <v>232.46</v>
      </c>
      <c r="H526" s="52">
        <v>40.96</v>
      </c>
      <c r="I526" s="51">
        <v>1377</v>
      </c>
      <c r="J526" s="51">
        <v>232.46</v>
      </c>
      <c r="K526" s="52">
        <v>1342.18</v>
      </c>
      <c r="L526" s="52">
        <v>1377</v>
      </c>
      <c r="U526" s="2">
        <f t="shared" si="129"/>
        <v>1</v>
      </c>
    </row>
    <row r="527" spans="1:21" outlineLevel="1" x14ac:dyDescent="0.25">
      <c r="A527" s="3" t="s">
        <v>1009</v>
      </c>
      <c r="B527" s="103"/>
      <c r="C527" s="103"/>
      <c r="D527" s="4" t="s">
        <v>1151</v>
      </c>
      <c r="E527" s="2" t="s">
        <v>1152</v>
      </c>
      <c r="F527" s="51">
        <v>0</v>
      </c>
      <c r="G527" s="51">
        <v>0</v>
      </c>
      <c r="H527" s="52">
        <v>0</v>
      </c>
      <c r="I527" s="51">
        <v>383</v>
      </c>
      <c r="J527" s="51">
        <v>535.54</v>
      </c>
      <c r="K527" s="52">
        <v>0</v>
      </c>
      <c r="L527" s="52">
        <v>383</v>
      </c>
      <c r="U527" s="2">
        <f t="shared" si="129"/>
        <v>1</v>
      </c>
    </row>
    <row r="528" spans="1:21" outlineLevel="1" x14ac:dyDescent="0.25">
      <c r="A528" s="3" t="s">
        <v>975</v>
      </c>
      <c r="B528" s="103"/>
      <c r="C528" s="103"/>
      <c r="D528" s="4" t="s">
        <v>1109</v>
      </c>
      <c r="E528" s="2" t="s">
        <v>1153</v>
      </c>
      <c r="F528" s="51">
        <v>0</v>
      </c>
      <c r="G528" s="51">
        <v>13.68</v>
      </c>
      <c r="H528" s="52">
        <v>0</v>
      </c>
      <c r="I528" s="51">
        <v>11475</v>
      </c>
      <c r="J528" s="51">
        <v>11014.01</v>
      </c>
      <c r="K528" s="52">
        <v>10972.81</v>
      </c>
      <c r="L528" s="52">
        <v>11475</v>
      </c>
      <c r="U528" s="2">
        <f t="shared" si="129"/>
        <v>1</v>
      </c>
    </row>
    <row r="529" spans="1:21" outlineLevel="1" x14ac:dyDescent="0.25">
      <c r="A529" s="3" t="s">
        <v>1063</v>
      </c>
      <c r="B529" s="103"/>
      <c r="C529" s="103"/>
      <c r="D529" s="4" t="s">
        <v>1218</v>
      </c>
      <c r="E529" s="2" t="s">
        <v>1331</v>
      </c>
      <c r="F529" s="51">
        <v>0</v>
      </c>
      <c r="G529" s="51">
        <v>0</v>
      </c>
      <c r="H529" s="52">
        <v>0</v>
      </c>
      <c r="I529" s="51">
        <v>8</v>
      </c>
      <c r="J529" s="51">
        <v>0</v>
      </c>
      <c r="K529" s="52">
        <v>7.65</v>
      </c>
      <c r="L529" s="52">
        <v>8</v>
      </c>
      <c r="U529" s="2">
        <f t="shared" si="129"/>
        <v>1</v>
      </c>
    </row>
    <row r="530" spans="1:21" outlineLevel="1" x14ac:dyDescent="0.25">
      <c r="A530" s="3" t="s">
        <v>1010</v>
      </c>
      <c r="B530" s="103"/>
      <c r="C530" s="103"/>
      <c r="D530" s="4" t="s">
        <v>1154</v>
      </c>
      <c r="E530" s="2" t="s">
        <v>1155</v>
      </c>
      <c r="F530" s="51">
        <v>0</v>
      </c>
      <c r="G530" s="51">
        <v>0</v>
      </c>
      <c r="H530" s="52">
        <v>0</v>
      </c>
      <c r="I530" s="51">
        <v>67</v>
      </c>
      <c r="J530" s="51">
        <v>38.25</v>
      </c>
      <c r="K530" s="52">
        <v>66.930000000000007</v>
      </c>
      <c r="L530" s="52">
        <v>67</v>
      </c>
      <c r="U530" s="2">
        <f t="shared" si="129"/>
        <v>1</v>
      </c>
    </row>
    <row r="531" spans="1:21" outlineLevel="1" x14ac:dyDescent="0.25">
      <c r="A531" s="3" t="s">
        <v>1011</v>
      </c>
      <c r="B531" s="103"/>
      <c r="C531" s="103"/>
      <c r="D531" s="4" t="s">
        <v>1156</v>
      </c>
      <c r="E531" s="2" t="s">
        <v>1157</v>
      </c>
      <c r="F531" s="51">
        <v>0</v>
      </c>
      <c r="G531" s="51">
        <v>0</v>
      </c>
      <c r="H531" s="52">
        <v>0</v>
      </c>
      <c r="I531" s="51">
        <v>1683</v>
      </c>
      <c r="J531" s="51">
        <v>1517.07</v>
      </c>
      <c r="K531" s="52">
        <v>1474.49</v>
      </c>
      <c r="L531" s="52">
        <v>1683</v>
      </c>
      <c r="U531" s="2">
        <f t="shared" si="129"/>
        <v>1</v>
      </c>
    </row>
    <row r="532" spans="1:21" outlineLevel="1" x14ac:dyDescent="0.25">
      <c r="A532" s="3" t="s">
        <v>1013</v>
      </c>
      <c r="B532" s="103"/>
      <c r="C532" s="103"/>
      <c r="D532" s="4" t="s">
        <v>1160</v>
      </c>
      <c r="E532" s="2" t="s">
        <v>1161</v>
      </c>
      <c r="F532" s="51">
        <v>0</v>
      </c>
      <c r="G532" s="51">
        <v>0</v>
      </c>
      <c r="H532" s="52">
        <v>0</v>
      </c>
      <c r="I532" s="51">
        <v>31</v>
      </c>
      <c r="J532" s="51">
        <v>19.13</v>
      </c>
      <c r="K532" s="52">
        <v>0</v>
      </c>
      <c r="L532" s="52">
        <v>31</v>
      </c>
      <c r="U532" s="2">
        <f t="shared" si="129"/>
        <v>1</v>
      </c>
    </row>
    <row r="533" spans="1:21" outlineLevel="1" x14ac:dyDescent="0.25">
      <c r="A533" s="3" t="s">
        <v>976</v>
      </c>
      <c r="B533" s="103"/>
      <c r="C533" s="103"/>
      <c r="D533" s="4" t="s">
        <v>1110</v>
      </c>
      <c r="E533" s="2" t="s">
        <v>1263</v>
      </c>
      <c r="F533" s="51">
        <v>0</v>
      </c>
      <c r="G533" s="51">
        <v>0</v>
      </c>
      <c r="H533" s="52">
        <v>0</v>
      </c>
      <c r="I533" s="51">
        <v>25</v>
      </c>
      <c r="J533" s="51">
        <v>0</v>
      </c>
      <c r="K533" s="52">
        <v>25.24</v>
      </c>
      <c r="L533" s="52">
        <v>25</v>
      </c>
      <c r="U533" s="2">
        <f t="shared" si="129"/>
        <v>1</v>
      </c>
    </row>
    <row r="534" spans="1:21" outlineLevel="1" x14ac:dyDescent="0.25">
      <c r="A534" s="3" t="s">
        <v>1065</v>
      </c>
      <c r="B534" s="103"/>
      <c r="C534" s="103"/>
      <c r="D534" s="4" t="s">
        <v>1220</v>
      </c>
      <c r="E534" s="2" t="s">
        <v>1333</v>
      </c>
      <c r="F534" s="51">
        <v>0</v>
      </c>
      <c r="G534" s="51">
        <v>0</v>
      </c>
      <c r="H534" s="52">
        <v>0</v>
      </c>
      <c r="I534" s="51">
        <v>8</v>
      </c>
      <c r="J534" s="51">
        <v>0</v>
      </c>
      <c r="K534" s="52">
        <v>5.74</v>
      </c>
      <c r="L534" s="52">
        <v>8</v>
      </c>
      <c r="U534" s="2">
        <f t="shared" si="129"/>
        <v>1</v>
      </c>
    </row>
    <row r="535" spans="1:21" outlineLevel="1" x14ac:dyDescent="0.25">
      <c r="A535" s="3" t="s">
        <v>1068</v>
      </c>
      <c r="B535" s="103"/>
      <c r="C535" s="103"/>
      <c r="D535" s="4" t="s">
        <v>1223</v>
      </c>
      <c r="E535" s="2" t="s">
        <v>1336</v>
      </c>
      <c r="F535" s="51">
        <v>0</v>
      </c>
      <c r="G535" s="51">
        <v>0</v>
      </c>
      <c r="H535" s="52">
        <v>0</v>
      </c>
      <c r="I535" s="51">
        <v>0</v>
      </c>
      <c r="J535" s="51">
        <v>58.57</v>
      </c>
      <c r="K535" s="52">
        <v>0</v>
      </c>
      <c r="L535" s="52">
        <v>0</v>
      </c>
      <c r="U535" s="2">
        <f t="shared" si="129"/>
        <v>1</v>
      </c>
    </row>
    <row r="536" spans="1:21" outlineLevel="1" x14ac:dyDescent="0.25">
      <c r="A536" s="3" t="s">
        <v>1020</v>
      </c>
      <c r="B536" s="103"/>
      <c r="C536" s="103"/>
      <c r="D536" s="4" t="s">
        <v>1174</v>
      </c>
      <c r="E536" s="2" t="s">
        <v>1175</v>
      </c>
      <c r="F536" s="51">
        <v>372</v>
      </c>
      <c r="G536" s="51">
        <v>-183.07</v>
      </c>
      <c r="H536" s="52">
        <v>353.26</v>
      </c>
      <c r="I536" s="51">
        <v>4464</v>
      </c>
      <c r="J536" s="51">
        <v>3617.03</v>
      </c>
      <c r="K536" s="52">
        <v>4216.3900000000003</v>
      </c>
      <c r="L536" s="52">
        <v>4464</v>
      </c>
      <c r="U536" s="2">
        <f t="shared" si="129"/>
        <v>1</v>
      </c>
    </row>
    <row r="537" spans="1:21" outlineLevel="1" x14ac:dyDescent="0.25">
      <c r="A537" s="3" t="s">
        <v>1018</v>
      </c>
      <c r="B537" s="103"/>
      <c r="C537" s="103"/>
      <c r="D537" s="4" t="s">
        <v>1170</v>
      </c>
      <c r="E537" s="2" t="s">
        <v>1171</v>
      </c>
      <c r="F537" s="51">
        <v>202</v>
      </c>
      <c r="G537" s="51">
        <v>75.42</v>
      </c>
      <c r="H537" s="52">
        <v>305.58999999999997</v>
      </c>
      <c r="I537" s="51">
        <v>2479</v>
      </c>
      <c r="J537" s="51">
        <v>1603.61</v>
      </c>
      <c r="K537" s="52">
        <v>2442.89</v>
      </c>
      <c r="L537" s="52">
        <v>2479</v>
      </c>
      <c r="U537" s="2">
        <f t="shared" si="129"/>
        <v>1</v>
      </c>
    </row>
    <row r="538" spans="1:21" outlineLevel="1" x14ac:dyDescent="0.25">
      <c r="A538" s="3" t="s">
        <v>1019</v>
      </c>
      <c r="B538" s="103"/>
      <c r="C538" s="103"/>
      <c r="D538" s="4" t="s">
        <v>1172</v>
      </c>
      <c r="E538" s="2" t="s">
        <v>1173</v>
      </c>
      <c r="F538" s="51">
        <v>285</v>
      </c>
      <c r="G538" s="51">
        <v>-46.68</v>
      </c>
      <c r="H538" s="52">
        <v>228.18</v>
      </c>
      <c r="I538" s="51">
        <v>3409</v>
      </c>
      <c r="J538" s="51">
        <v>2318.1999999999998</v>
      </c>
      <c r="K538" s="52">
        <v>2697.38</v>
      </c>
      <c r="L538" s="52">
        <v>3409</v>
      </c>
      <c r="U538" s="2">
        <f t="shared" si="129"/>
        <v>1</v>
      </c>
    </row>
    <row r="539" spans="1:21" outlineLevel="1" x14ac:dyDescent="0.25">
      <c r="A539" s="3" t="s">
        <v>1078</v>
      </c>
      <c r="B539" s="103"/>
      <c r="C539" s="103"/>
      <c r="D539" s="4" t="s">
        <v>1233</v>
      </c>
      <c r="E539" s="2" t="s">
        <v>1346</v>
      </c>
      <c r="F539" s="51">
        <v>0</v>
      </c>
      <c r="G539" s="51">
        <v>55.08</v>
      </c>
      <c r="H539" s="52">
        <v>-176.21</v>
      </c>
      <c r="I539" s="51">
        <v>0</v>
      </c>
      <c r="J539" s="51">
        <v>395.46</v>
      </c>
      <c r="K539" s="52">
        <v>0</v>
      </c>
      <c r="L539" s="52">
        <v>0</v>
      </c>
      <c r="U539" s="2">
        <f t="shared" si="129"/>
        <v>1</v>
      </c>
    </row>
    <row r="540" spans="1:21" outlineLevel="1" x14ac:dyDescent="0.25">
      <c r="A540" s="3" t="s">
        <v>1077</v>
      </c>
      <c r="B540" s="103"/>
      <c r="C540" s="103"/>
      <c r="D540" s="4" t="s">
        <v>1232</v>
      </c>
      <c r="E540" s="2" t="s">
        <v>1345</v>
      </c>
      <c r="F540" s="51">
        <v>8968</v>
      </c>
      <c r="G540" s="51">
        <v>6795.04</v>
      </c>
      <c r="H540" s="52">
        <v>8287.08</v>
      </c>
      <c r="I540" s="51">
        <v>107649</v>
      </c>
      <c r="J540" s="51">
        <v>102035.7</v>
      </c>
      <c r="K540" s="52">
        <v>105911.32</v>
      </c>
      <c r="L540" s="52">
        <v>107649</v>
      </c>
      <c r="U540" s="2">
        <f t="shared" si="129"/>
        <v>1</v>
      </c>
    </row>
    <row r="541" spans="1:21" x14ac:dyDescent="0.25">
      <c r="A541" s="22" t="s">
        <v>520</v>
      </c>
      <c r="B541" s="36"/>
      <c r="C541" s="38" t="str">
        <f t="shared" ref="C541:C570" si="130">+IF(OR(F541&lt;&gt;0,G541&lt;&gt;0,H541&lt;&gt;0,I541&lt;&gt;0,J541&lt;&gt;0,K541&lt;&gt;0,L541&lt;&gt;0),O541,)</f>
        <v>7201</v>
      </c>
      <c r="D541" s="38"/>
      <c r="E541" s="38" t="str">
        <f t="shared" ref="E541:E570" si="131">+IF(OR(F541&lt;&gt;0,G541&lt;&gt;0,H541&lt;&gt;0,I541&lt;&gt;0,J541&lt;&gt;0,K541&lt;&gt;0,L541&lt;&gt;0),P541,)</f>
        <v>Social Security Taxes-Employer</v>
      </c>
      <c r="F541" s="53">
        <v>15105</v>
      </c>
      <c r="G541" s="53">
        <v>8044.66</v>
      </c>
      <c r="H541" s="98">
        <v>13847.990000000002</v>
      </c>
      <c r="I541" s="53">
        <v>189061</v>
      </c>
      <c r="J541" s="53">
        <v>165754.53</v>
      </c>
      <c r="K541" s="98">
        <v>192182.53000000003</v>
      </c>
      <c r="L541" s="98">
        <v>189061</v>
      </c>
      <c r="O541" s="81" t="s">
        <v>427</v>
      </c>
      <c r="P541" s="82" t="s">
        <v>428</v>
      </c>
      <c r="U541" s="38">
        <f t="shared" si="119"/>
        <v>1</v>
      </c>
    </row>
    <row r="542" spans="1:21" outlineLevel="1" x14ac:dyDescent="0.25">
      <c r="A542" s="3" t="s">
        <v>1077</v>
      </c>
      <c r="B542" s="103"/>
      <c r="C542" s="103"/>
      <c r="D542" s="4" t="s">
        <v>1232</v>
      </c>
      <c r="E542" s="2" t="s">
        <v>1345</v>
      </c>
      <c r="F542" s="51">
        <v>3750</v>
      </c>
      <c r="G542" s="51">
        <v>3010.76</v>
      </c>
      <c r="H542" s="52">
        <v>-2453.4</v>
      </c>
      <c r="I542" s="51">
        <v>45000</v>
      </c>
      <c r="J542" s="51">
        <v>26212.15</v>
      </c>
      <c r="K542" s="52">
        <v>31682.01</v>
      </c>
      <c r="L542" s="52">
        <v>45000</v>
      </c>
      <c r="U542" s="2">
        <f>+IF(OR(F542&lt;&gt;0,G542&lt;&gt;0,H542&lt;&gt;0,I542&lt;&gt;0,J542&lt;&gt;0,K542&lt;&gt;0,L542&lt;&gt;0),1,)</f>
        <v>1</v>
      </c>
    </row>
    <row r="543" spans="1:21" x14ac:dyDescent="0.25">
      <c r="A543" s="22" t="s">
        <v>521</v>
      </c>
      <c r="B543" s="36"/>
      <c r="C543" s="38" t="str">
        <f t="shared" si="130"/>
        <v>7202</v>
      </c>
      <c r="D543" s="38"/>
      <c r="E543" s="38" t="str">
        <f t="shared" si="131"/>
        <v>Unemployment Taxes-Employer</v>
      </c>
      <c r="F543" s="53">
        <v>3750</v>
      </c>
      <c r="G543" s="53">
        <v>3010.76</v>
      </c>
      <c r="H543" s="98">
        <v>-2453.4</v>
      </c>
      <c r="I543" s="53">
        <v>45000</v>
      </c>
      <c r="J543" s="53">
        <v>26212.15</v>
      </c>
      <c r="K543" s="98">
        <v>31682.01</v>
      </c>
      <c r="L543" s="98">
        <v>45000</v>
      </c>
      <c r="O543" s="81" t="s">
        <v>429</v>
      </c>
      <c r="P543" s="82" t="s">
        <v>430</v>
      </c>
      <c r="U543" s="38">
        <f t="shared" si="119"/>
        <v>1</v>
      </c>
    </row>
    <row r="544" spans="1:21" outlineLevel="1" x14ac:dyDescent="0.25">
      <c r="A544" s="3" t="s">
        <v>989</v>
      </c>
      <c r="B544" s="103"/>
      <c r="C544" s="103"/>
      <c r="D544" s="4" t="s">
        <v>1123</v>
      </c>
      <c r="E544" s="2" t="s">
        <v>1274</v>
      </c>
      <c r="F544" s="51">
        <v>204</v>
      </c>
      <c r="G544" s="51">
        <v>280.93</v>
      </c>
      <c r="H544" s="52">
        <v>165.06</v>
      </c>
      <c r="I544" s="51">
        <v>1851</v>
      </c>
      <c r="J544" s="51">
        <v>2366.0700000000002</v>
      </c>
      <c r="K544" s="52">
        <v>4262.26</v>
      </c>
      <c r="L544" s="52">
        <v>1851</v>
      </c>
      <c r="U544" s="2">
        <f t="shared" ref="U544:U567" si="132">+IF(OR(F544&lt;&gt;0,G544&lt;&gt;0,H544&lt;&gt;0,I544&lt;&gt;0,J544&lt;&gt;0,K544&lt;&gt;0,L544&lt;&gt;0),1,)</f>
        <v>1</v>
      </c>
    </row>
    <row r="545" spans="1:21" outlineLevel="1" x14ac:dyDescent="0.25">
      <c r="A545" s="3" t="s">
        <v>966</v>
      </c>
      <c r="B545" s="103"/>
      <c r="C545" s="103"/>
      <c r="D545" s="4" t="s">
        <v>1100</v>
      </c>
      <c r="E545" s="2" t="s">
        <v>1255</v>
      </c>
      <c r="F545" s="51">
        <v>31</v>
      </c>
      <c r="G545" s="51">
        <v>0</v>
      </c>
      <c r="H545" s="52">
        <v>0</v>
      </c>
      <c r="I545" s="51">
        <v>371</v>
      </c>
      <c r="J545" s="51">
        <v>0</v>
      </c>
      <c r="K545" s="52">
        <v>0.01</v>
      </c>
      <c r="L545" s="52">
        <v>371</v>
      </c>
      <c r="U545" s="2">
        <f t="shared" si="132"/>
        <v>1</v>
      </c>
    </row>
    <row r="546" spans="1:21" outlineLevel="1" x14ac:dyDescent="0.25">
      <c r="A546" s="3" t="s">
        <v>999</v>
      </c>
      <c r="B546" s="103"/>
      <c r="C546" s="103"/>
      <c r="D546" s="4" t="s">
        <v>1133</v>
      </c>
      <c r="E546" s="2" t="s">
        <v>1282</v>
      </c>
      <c r="F546" s="51">
        <v>291</v>
      </c>
      <c r="G546" s="51">
        <v>0</v>
      </c>
      <c r="H546" s="52">
        <v>547.83000000000004</v>
      </c>
      <c r="I546" s="51">
        <v>3554</v>
      </c>
      <c r="J546" s="51">
        <v>2621.66</v>
      </c>
      <c r="K546" s="52">
        <v>4812.59</v>
      </c>
      <c r="L546" s="52">
        <v>3554</v>
      </c>
      <c r="U546" s="2">
        <f t="shared" si="132"/>
        <v>1</v>
      </c>
    </row>
    <row r="547" spans="1:21" outlineLevel="1" x14ac:dyDescent="0.25">
      <c r="A547" s="3" t="s">
        <v>990</v>
      </c>
      <c r="B547" s="103"/>
      <c r="C547" s="103"/>
      <c r="D547" s="4" t="s">
        <v>1124</v>
      </c>
      <c r="E547" s="2" t="s">
        <v>1275</v>
      </c>
      <c r="F547" s="51">
        <v>0</v>
      </c>
      <c r="G547" s="51">
        <v>0</v>
      </c>
      <c r="H547" s="52">
        <v>0</v>
      </c>
      <c r="I547" s="51">
        <v>0</v>
      </c>
      <c r="J547" s="51">
        <v>0</v>
      </c>
      <c r="K547" s="52">
        <v>541.22</v>
      </c>
      <c r="L547" s="52">
        <v>0</v>
      </c>
      <c r="U547" s="2">
        <f t="shared" si="132"/>
        <v>1</v>
      </c>
    </row>
    <row r="548" spans="1:21" outlineLevel="1" x14ac:dyDescent="0.25">
      <c r="A548" s="3" t="s">
        <v>1000</v>
      </c>
      <c r="B548" s="103"/>
      <c r="C548" s="103"/>
      <c r="D548" s="4" t="s">
        <v>1134</v>
      </c>
      <c r="E548" s="2" t="s">
        <v>1283</v>
      </c>
      <c r="F548" s="51">
        <v>367</v>
      </c>
      <c r="G548" s="51">
        <v>0</v>
      </c>
      <c r="H548" s="52">
        <v>533.98</v>
      </c>
      <c r="I548" s="51">
        <v>4417</v>
      </c>
      <c r="J548" s="51">
        <v>2417.73</v>
      </c>
      <c r="K548" s="52">
        <v>5869.48</v>
      </c>
      <c r="L548" s="52">
        <v>4417</v>
      </c>
      <c r="U548" s="2">
        <f t="shared" si="132"/>
        <v>1</v>
      </c>
    </row>
    <row r="549" spans="1:21" outlineLevel="1" x14ac:dyDescent="0.25">
      <c r="A549" s="3" t="s">
        <v>1001</v>
      </c>
      <c r="B549" s="103"/>
      <c r="C549" s="103"/>
      <c r="D549" s="4" t="s">
        <v>1135</v>
      </c>
      <c r="E549" s="2" t="s">
        <v>1284</v>
      </c>
      <c r="F549" s="51">
        <v>284</v>
      </c>
      <c r="G549" s="51">
        <v>0</v>
      </c>
      <c r="H549" s="52">
        <v>400.37</v>
      </c>
      <c r="I549" s="51">
        <v>3557</v>
      </c>
      <c r="J549" s="51">
        <v>1845.49</v>
      </c>
      <c r="K549" s="52">
        <v>4420.74</v>
      </c>
      <c r="L549" s="52">
        <v>3557</v>
      </c>
      <c r="U549" s="2">
        <f t="shared" si="132"/>
        <v>1</v>
      </c>
    </row>
    <row r="550" spans="1:21" outlineLevel="1" x14ac:dyDescent="0.25">
      <c r="A550" s="3" t="s">
        <v>1002</v>
      </c>
      <c r="B550" s="103"/>
      <c r="C550" s="103"/>
      <c r="D550" s="4" t="s">
        <v>1136</v>
      </c>
      <c r="E550" s="2" t="s">
        <v>1285</v>
      </c>
      <c r="F550" s="51">
        <v>213</v>
      </c>
      <c r="G550" s="51">
        <v>368.78</v>
      </c>
      <c r="H550" s="52">
        <v>501.68</v>
      </c>
      <c r="I550" s="51">
        <v>2744</v>
      </c>
      <c r="J550" s="51">
        <v>4383.51</v>
      </c>
      <c r="K550" s="52">
        <v>4228.3100000000004</v>
      </c>
      <c r="L550" s="52">
        <v>2744</v>
      </c>
      <c r="U550" s="2">
        <f t="shared" si="132"/>
        <v>1</v>
      </c>
    </row>
    <row r="551" spans="1:21" outlineLevel="1" x14ac:dyDescent="0.25">
      <c r="A551" s="3" t="s">
        <v>1060</v>
      </c>
      <c r="B551" s="103"/>
      <c r="C551" s="103"/>
      <c r="D551" s="4" t="s">
        <v>1215</v>
      </c>
      <c r="E551" s="2" t="s">
        <v>1328</v>
      </c>
      <c r="F551" s="51">
        <v>0</v>
      </c>
      <c r="G551" s="51">
        <v>0</v>
      </c>
      <c r="H551" s="52">
        <v>0</v>
      </c>
      <c r="I551" s="51">
        <v>0</v>
      </c>
      <c r="J551" s="51">
        <v>0</v>
      </c>
      <c r="K551" s="52">
        <v>3.7</v>
      </c>
      <c r="L551" s="52">
        <v>0</v>
      </c>
      <c r="U551" s="2">
        <f t="shared" si="132"/>
        <v>1</v>
      </c>
    </row>
    <row r="552" spans="1:21" outlineLevel="1" x14ac:dyDescent="0.25">
      <c r="A552" s="3" t="s">
        <v>1062</v>
      </c>
      <c r="B552" s="103"/>
      <c r="C552" s="103"/>
      <c r="D552" s="4" t="s">
        <v>1217</v>
      </c>
      <c r="E552" s="2" t="s">
        <v>1330</v>
      </c>
      <c r="F552" s="51">
        <v>0</v>
      </c>
      <c r="G552" s="51">
        <v>0</v>
      </c>
      <c r="H552" s="52">
        <v>0</v>
      </c>
      <c r="I552" s="51">
        <v>0</v>
      </c>
      <c r="J552" s="51">
        <v>82.43</v>
      </c>
      <c r="K552" s="52">
        <v>0</v>
      </c>
      <c r="L552" s="52">
        <v>0</v>
      </c>
      <c r="U552" s="2">
        <f t="shared" si="132"/>
        <v>1</v>
      </c>
    </row>
    <row r="553" spans="1:21" outlineLevel="1" x14ac:dyDescent="0.25">
      <c r="A553" s="3" t="s">
        <v>974</v>
      </c>
      <c r="B553" s="103"/>
      <c r="C553" s="103"/>
      <c r="D553" s="4" t="s">
        <v>1108</v>
      </c>
      <c r="E553" s="2" t="s">
        <v>1148</v>
      </c>
      <c r="F553" s="51">
        <v>0</v>
      </c>
      <c r="G553" s="51">
        <v>0</v>
      </c>
      <c r="H553" s="52">
        <v>0</v>
      </c>
      <c r="I553" s="51">
        <v>7418</v>
      </c>
      <c r="J553" s="51">
        <v>9431.64</v>
      </c>
      <c r="K553" s="52">
        <v>13787.28</v>
      </c>
      <c r="L553" s="52">
        <v>7418</v>
      </c>
      <c r="U553" s="2">
        <f t="shared" si="132"/>
        <v>1</v>
      </c>
    </row>
    <row r="554" spans="1:21" outlineLevel="1" x14ac:dyDescent="0.25">
      <c r="A554" s="3" t="s">
        <v>1008</v>
      </c>
      <c r="B554" s="103"/>
      <c r="C554" s="103"/>
      <c r="D554" s="4" t="s">
        <v>1149</v>
      </c>
      <c r="E554" s="2" t="s">
        <v>1150</v>
      </c>
      <c r="F554" s="51">
        <v>546</v>
      </c>
      <c r="G554" s="51">
        <v>159.69</v>
      </c>
      <c r="H554" s="52">
        <v>1.22</v>
      </c>
      <c r="I554" s="51">
        <v>546</v>
      </c>
      <c r="J554" s="51">
        <v>159.69</v>
      </c>
      <c r="K554" s="52">
        <v>730.64</v>
      </c>
      <c r="L554" s="52">
        <v>546</v>
      </c>
      <c r="U554" s="2">
        <f t="shared" si="132"/>
        <v>1</v>
      </c>
    </row>
    <row r="555" spans="1:21" outlineLevel="1" x14ac:dyDescent="0.25">
      <c r="A555" s="3" t="s">
        <v>1009</v>
      </c>
      <c r="B555" s="103"/>
      <c r="C555" s="103"/>
      <c r="D555" s="4" t="s">
        <v>1151</v>
      </c>
      <c r="E555" s="2" t="s">
        <v>1152</v>
      </c>
      <c r="F555" s="51">
        <v>0</v>
      </c>
      <c r="G555" s="51">
        <v>0</v>
      </c>
      <c r="H555" s="52">
        <v>0</v>
      </c>
      <c r="I555" s="51">
        <v>294</v>
      </c>
      <c r="J555" s="51">
        <v>114.11</v>
      </c>
      <c r="K555" s="52">
        <v>0</v>
      </c>
      <c r="L555" s="52">
        <v>294</v>
      </c>
      <c r="U555" s="2">
        <f t="shared" si="132"/>
        <v>1</v>
      </c>
    </row>
    <row r="556" spans="1:21" outlineLevel="1" x14ac:dyDescent="0.25">
      <c r="A556" s="3" t="s">
        <v>975</v>
      </c>
      <c r="B556" s="103"/>
      <c r="C556" s="103"/>
      <c r="D556" s="4" t="s">
        <v>1109</v>
      </c>
      <c r="E556" s="2" t="s">
        <v>1153</v>
      </c>
      <c r="F556" s="51">
        <v>0</v>
      </c>
      <c r="G556" s="51">
        <v>11.66</v>
      </c>
      <c r="H556" s="52">
        <v>0</v>
      </c>
      <c r="I556" s="51">
        <v>8831</v>
      </c>
      <c r="J556" s="51">
        <v>9937.33</v>
      </c>
      <c r="K556" s="52">
        <v>15682.38</v>
      </c>
      <c r="L556" s="52">
        <v>8831</v>
      </c>
      <c r="U556" s="2">
        <f t="shared" si="132"/>
        <v>1</v>
      </c>
    </row>
    <row r="557" spans="1:21" outlineLevel="1" x14ac:dyDescent="0.25">
      <c r="A557" s="3" t="s">
        <v>1063</v>
      </c>
      <c r="B557" s="103"/>
      <c r="C557" s="103"/>
      <c r="D557" s="4" t="s">
        <v>1218</v>
      </c>
      <c r="E557" s="2" t="s">
        <v>1331</v>
      </c>
      <c r="F557" s="51">
        <v>0</v>
      </c>
      <c r="G557" s="51">
        <v>0</v>
      </c>
      <c r="H557" s="52">
        <v>0</v>
      </c>
      <c r="I557" s="51">
        <v>6</v>
      </c>
      <c r="J557" s="51">
        <v>0</v>
      </c>
      <c r="K557" s="52">
        <v>7.64</v>
      </c>
      <c r="L557" s="52">
        <v>6</v>
      </c>
      <c r="U557" s="2">
        <f t="shared" si="132"/>
        <v>1</v>
      </c>
    </row>
    <row r="558" spans="1:21" outlineLevel="1" x14ac:dyDescent="0.25">
      <c r="A558" s="3" t="s">
        <v>1010</v>
      </c>
      <c r="B558" s="103"/>
      <c r="C558" s="103"/>
      <c r="D558" s="4" t="s">
        <v>1154</v>
      </c>
      <c r="E558" s="2" t="s">
        <v>1155</v>
      </c>
      <c r="F558" s="51">
        <v>0</v>
      </c>
      <c r="G558" s="51">
        <v>0</v>
      </c>
      <c r="H558" s="52">
        <v>0</v>
      </c>
      <c r="I558" s="51">
        <v>52</v>
      </c>
      <c r="J558" s="51">
        <v>0</v>
      </c>
      <c r="K558" s="52">
        <v>0</v>
      </c>
      <c r="L558" s="52">
        <v>52</v>
      </c>
      <c r="U558" s="2">
        <f t="shared" si="132"/>
        <v>1</v>
      </c>
    </row>
    <row r="559" spans="1:21" outlineLevel="1" x14ac:dyDescent="0.25">
      <c r="A559" s="3" t="s">
        <v>1011</v>
      </c>
      <c r="B559" s="103"/>
      <c r="C559" s="103"/>
      <c r="D559" s="4" t="s">
        <v>1156</v>
      </c>
      <c r="E559" s="2" t="s">
        <v>1157</v>
      </c>
      <c r="F559" s="51">
        <v>0</v>
      </c>
      <c r="G559" s="51">
        <v>0</v>
      </c>
      <c r="H559" s="52">
        <v>0</v>
      </c>
      <c r="I559" s="51">
        <v>3795</v>
      </c>
      <c r="J559" s="51">
        <v>1408.5</v>
      </c>
      <c r="K559" s="52">
        <v>0</v>
      </c>
      <c r="L559" s="52">
        <v>3795</v>
      </c>
      <c r="U559" s="2">
        <f t="shared" si="132"/>
        <v>1</v>
      </c>
    </row>
    <row r="560" spans="1:21" outlineLevel="1" x14ac:dyDescent="0.25">
      <c r="A560" s="3" t="s">
        <v>1013</v>
      </c>
      <c r="B560" s="103"/>
      <c r="C560" s="103"/>
      <c r="D560" s="4" t="s">
        <v>1160</v>
      </c>
      <c r="E560" s="2" t="s">
        <v>1161</v>
      </c>
      <c r="F560" s="51">
        <v>0</v>
      </c>
      <c r="G560" s="51">
        <v>0</v>
      </c>
      <c r="H560" s="52">
        <v>0</v>
      </c>
      <c r="I560" s="51">
        <v>24</v>
      </c>
      <c r="J560" s="51">
        <v>29.71</v>
      </c>
      <c r="K560" s="52">
        <v>0</v>
      </c>
      <c r="L560" s="52">
        <v>24</v>
      </c>
      <c r="U560" s="2">
        <f t="shared" si="132"/>
        <v>1</v>
      </c>
    </row>
    <row r="561" spans="1:21" outlineLevel="1" x14ac:dyDescent="0.25">
      <c r="A561" s="3" t="s">
        <v>976</v>
      </c>
      <c r="B561" s="103"/>
      <c r="C561" s="103"/>
      <c r="D561" s="4" t="s">
        <v>1110</v>
      </c>
      <c r="E561" s="2" t="s">
        <v>1263</v>
      </c>
      <c r="F561" s="51">
        <v>0</v>
      </c>
      <c r="G561" s="51">
        <v>0</v>
      </c>
      <c r="H561" s="52">
        <v>0</v>
      </c>
      <c r="I561" s="51">
        <v>19</v>
      </c>
      <c r="J561" s="51">
        <v>0</v>
      </c>
      <c r="K561" s="52">
        <v>25.21</v>
      </c>
      <c r="L561" s="52">
        <v>19</v>
      </c>
      <c r="U561" s="2">
        <f t="shared" si="132"/>
        <v>1</v>
      </c>
    </row>
    <row r="562" spans="1:21" outlineLevel="1" x14ac:dyDescent="0.25">
      <c r="A562" s="3" t="s">
        <v>1065</v>
      </c>
      <c r="B562" s="103"/>
      <c r="C562" s="103"/>
      <c r="D562" s="4" t="s">
        <v>1220</v>
      </c>
      <c r="E562" s="2" t="s">
        <v>1333</v>
      </c>
      <c r="F562" s="51">
        <v>0</v>
      </c>
      <c r="G562" s="51">
        <v>0</v>
      </c>
      <c r="H562" s="52">
        <v>0</v>
      </c>
      <c r="I562" s="51">
        <v>6</v>
      </c>
      <c r="J562" s="51">
        <v>0</v>
      </c>
      <c r="K562" s="52">
        <v>5.73</v>
      </c>
      <c r="L562" s="52">
        <v>6</v>
      </c>
      <c r="U562" s="2">
        <f t="shared" si="132"/>
        <v>1</v>
      </c>
    </row>
    <row r="563" spans="1:21" outlineLevel="1" x14ac:dyDescent="0.25">
      <c r="A563" s="3" t="s">
        <v>1068</v>
      </c>
      <c r="B563" s="103"/>
      <c r="C563" s="103"/>
      <c r="D563" s="4" t="s">
        <v>1223</v>
      </c>
      <c r="E563" s="2" t="s">
        <v>1336</v>
      </c>
      <c r="F563" s="51">
        <v>0</v>
      </c>
      <c r="G563" s="51">
        <v>0</v>
      </c>
      <c r="H563" s="52">
        <v>0</v>
      </c>
      <c r="I563" s="51">
        <v>0</v>
      </c>
      <c r="J563" s="51">
        <v>49.91</v>
      </c>
      <c r="K563" s="52">
        <v>0</v>
      </c>
      <c r="L563" s="52">
        <v>0</v>
      </c>
      <c r="U563" s="2">
        <f t="shared" si="132"/>
        <v>1</v>
      </c>
    </row>
    <row r="564" spans="1:21" outlineLevel="1" x14ac:dyDescent="0.25">
      <c r="A564" s="3" t="s">
        <v>1020</v>
      </c>
      <c r="B564" s="103"/>
      <c r="C564" s="103"/>
      <c r="D564" s="4" t="s">
        <v>1174</v>
      </c>
      <c r="E564" s="2" t="s">
        <v>1175</v>
      </c>
      <c r="F564" s="51">
        <v>289</v>
      </c>
      <c r="G564" s="51">
        <v>335.43</v>
      </c>
      <c r="H564" s="52">
        <v>347.89</v>
      </c>
      <c r="I564" s="51">
        <v>3435</v>
      </c>
      <c r="J564" s="51">
        <v>3581.06</v>
      </c>
      <c r="K564" s="52">
        <v>4264.2700000000004</v>
      </c>
      <c r="L564" s="52">
        <v>3435</v>
      </c>
      <c r="U564" s="2">
        <f t="shared" si="132"/>
        <v>1</v>
      </c>
    </row>
    <row r="565" spans="1:21" outlineLevel="1" x14ac:dyDescent="0.25">
      <c r="A565" s="3" t="s">
        <v>1018</v>
      </c>
      <c r="B565" s="103"/>
      <c r="C565" s="103"/>
      <c r="D565" s="4" t="s">
        <v>1170</v>
      </c>
      <c r="E565" s="2" t="s">
        <v>1171</v>
      </c>
      <c r="F565" s="51">
        <v>159</v>
      </c>
      <c r="G565" s="51">
        <v>104.98</v>
      </c>
      <c r="H565" s="52">
        <v>311.95</v>
      </c>
      <c r="I565" s="51">
        <v>1908</v>
      </c>
      <c r="J565" s="51">
        <v>1334.21</v>
      </c>
      <c r="K565" s="52">
        <v>2674.3</v>
      </c>
      <c r="L565" s="52">
        <v>1908</v>
      </c>
      <c r="U565" s="2">
        <f t="shared" si="132"/>
        <v>1</v>
      </c>
    </row>
    <row r="566" spans="1:21" outlineLevel="1" x14ac:dyDescent="0.25">
      <c r="A566" s="3" t="s">
        <v>1019</v>
      </c>
      <c r="B566" s="103"/>
      <c r="C566" s="103"/>
      <c r="D566" s="4" t="s">
        <v>1172</v>
      </c>
      <c r="E566" s="2" t="s">
        <v>1173</v>
      </c>
      <c r="F566" s="51">
        <v>215</v>
      </c>
      <c r="G566" s="51">
        <v>198.76</v>
      </c>
      <c r="H566" s="52">
        <v>225.49</v>
      </c>
      <c r="I566" s="51">
        <v>2624</v>
      </c>
      <c r="J566" s="51">
        <v>2246.1799999999998</v>
      </c>
      <c r="K566" s="52">
        <v>2707.37</v>
      </c>
      <c r="L566" s="52">
        <v>2624</v>
      </c>
      <c r="U566" s="2">
        <f t="shared" si="132"/>
        <v>1</v>
      </c>
    </row>
    <row r="567" spans="1:21" outlineLevel="1" x14ac:dyDescent="0.25">
      <c r="A567" s="3" t="s">
        <v>1077</v>
      </c>
      <c r="B567" s="103"/>
      <c r="C567" s="103"/>
      <c r="D567" s="4" t="s">
        <v>1232</v>
      </c>
      <c r="E567" s="2" t="s">
        <v>1345</v>
      </c>
      <c r="F567" s="51">
        <v>617</v>
      </c>
      <c r="G567" s="51">
        <v>763.99</v>
      </c>
      <c r="H567" s="52">
        <v>125.24</v>
      </c>
      <c r="I567" s="51">
        <v>7349</v>
      </c>
      <c r="J567" s="51">
        <v>12854.99</v>
      </c>
      <c r="K567" s="52">
        <v>3739.22</v>
      </c>
      <c r="L567" s="52">
        <v>7349</v>
      </c>
      <c r="U567" s="2">
        <f t="shared" si="132"/>
        <v>1</v>
      </c>
    </row>
    <row r="568" spans="1:21" x14ac:dyDescent="0.25">
      <c r="A568" s="22" t="s">
        <v>522</v>
      </c>
      <c r="B568" s="36"/>
      <c r="C568" s="38" t="str">
        <f t="shared" si="130"/>
        <v>7203</v>
      </c>
      <c r="D568" s="38"/>
      <c r="E568" s="38" t="str">
        <f t="shared" si="131"/>
        <v>Workers‘ Comp Ins-Employer</v>
      </c>
      <c r="F568" s="53">
        <v>3216</v>
      </c>
      <c r="G568" s="53">
        <v>2224.2200000000003</v>
      </c>
      <c r="H568" s="98">
        <v>3160.7099999999991</v>
      </c>
      <c r="I568" s="53">
        <v>52801</v>
      </c>
      <c r="J568" s="53">
        <v>54864.219999999994</v>
      </c>
      <c r="K568" s="98">
        <v>67762.350000000006</v>
      </c>
      <c r="L568" s="98">
        <v>52801</v>
      </c>
      <c r="O568" s="81" t="s">
        <v>431</v>
      </c>
      <c r="P568" s="82" t="s">
        <v>432</v>
      </c>
      <c r="U568" s="38">
        <f t="shared" si="119"/>
        <v>1</v>
      </c>
    </row>
    <row r="569" spans="1:21" hidden="1" x14ac:dyDescent="0.25">
      <c r="A569" s="22" t="s">
        <v>523</v>
      </c>
      <c r="B569" s="36"/>
      <c r="C569" s="38">
        <f t="shared" si="130"/>
        <v>0</v>
      </c>
      <c r="D569" s="38"/>
      <c r="E569" s="38">
        <f t="shared" si="131"/>
        <v>0</v>
      </c>
      <c r="F569" s="53">
        <v>0</v>
      </c>
      <c r="G569" s="53">
        <v>0</v>
      </c>
      <c r="H569" s="98">
        <v>0</v>
      </c>
      <c r="I569" s="53">
        <v>0</v>
      </c>
      <c r="J569" s="53">
        <v>0</v>
      </c>
      <c r="K569" s="98">
        <v>0</v>
      </c>
      <c r="L569" s="98">
        <v>0</v>
      </c>
      <c r="O569" s="81" t="s">
        <v>433</v>
      </c>
      <c r="P569" s="82" t="s">
        <v>434</v>
      </c>
      <c r="U569" s="38">
        <f t="shared" si="119"/>
        <v>0</v>
      </c>
    </row>
    <row r="570" spans="1:21" hidden="1" x14ac:dyDescent="0.25">
      <c r="A570" s="22" t="s">
        <v>524</v>
      </c>
      <c r="B570" s="36"/>
      <c r="C570" s="38">
        <f t="shared" si="130"/>
        <v>0</v>
      </c>
      <c r="D570" s="38"/>
      <c r="E570" s="38">
        <f t="shared" si="131"/>
        <v>0</v>
      </c>
      <c r="F570" s="53">
        <v>0</v>
      </c>
      <c r="G570" s="53">
        <v>0</v>
      </c>
      <c r="H570" s="98">
        <v>0</v>
      </c>
      <c r="I570" s="53">
        <v>0</v>
      </c>
      <c r="J570" s="53">
        <v>0</v>
      </c>
      <c r="K570" s="98">
        <v>0</v>
      </c>
      <c r="L570" s="98">
        <v>0</v>
      </c>
      <c r="O570" s="81" t="s">
        <v>435</v>
      </c>
      <c r="P570" s="82" t="s">
        <v>436</v>
      </c>
      <c r="U570" s="38">
        <f t="shared" si="119"/>
        <v>0</v>
      </c>
    </row>
    <row r="571" spans="1:21" ht="15.75" thickBot="1" x14ac:dyDescent="0.3">
      <c r="B571" s="64"/>
      <c r="C571" s="125" t="s">
        <v>437</v>
      </c>
      <c r="D571" s="125"/>
      <c r="E571" s="125"/>
      <c r="F571" s="54">
        <f>F541+F543+F568+F569+F570</f>
        <v>22071</v>
      </c>
      <c r="G571" s="54">
        <f t="shared" ref="G571:L571" si="133">G541+G543+G568+G569+G570</f>
        <v>13279.64</v>
      </c>
      <c r="H571" s="55">
        <f t="shared" si="133"/>
        <v>14555.300000000001</v>
      </c>
      <c r="I571" s="54">
        <f t="shared" si="133"/>
        <v>286862</v>
      </c>
      <c r="J571" s="54">
        <f>J541+J543+J568+J569+J570</f>
        <v>246830.9</v>
      </c>
      <c r="K571" s="54">
        <f t="shared" si="133"/>
        <v>291626.89</v>
      </c>
      <c r="L571" s="54">
        <f t="shared" si="133"/>
        <v>286862</v>
      </c>
      <c r="N571" s="2">
        <v>1</v>
      </c>
      <c r="U571" s="38">
        <f t="shared" si="119"/>
        <v>1</v>
      </c>
    </row>
    <row r="572" spans="1:21" ht="15.75" hidden="1" thickTop="1" x14ac:dyDescent="0.25">
      <c r="B572" s="113" t="s">
        <v>438</v>
      </c>
      <c r="C572" s="113"/>
      <c r="D572" s="113"/>
      <c r="E572" s="113"/>
      <c r="F572" s="58"/>
      <c r="G572" s="58"/>
      <c r="H572" s="58"/>
      <c r="I572" s="58"/>
      <c r="J572" s="58"/>
      <c r="K572" s="58"/>
      <c r="L572" s="58"/>
      <c r="N572" s="2">
        <v>1</v>
      </c>
      <c r="U572" s="38">
        <f t="shared" si="119"/>
        <v>0</v>
      </c>
    </row>
    <row r="573" spans="1:21" ht="15.75" outlineLevel="1" thickTop="1" x14ac:dyDescent="0.25">
      <c r="A573" s="3" t="s">
        <v>1077</v>
      </c>
      <c r="B573" s="103"/>
      <c r="C573" s="103"/>
      <c r="D573" s="4" t="s">
        <v>1232</v>
      </c>
      <c r="E573" s="2" t="s">
        <v>1345</v>
      </c>
      <c r="F573" s="51">
        <v>2500</v>
      </c>
      <c r="G573" s="51">
        <v>0</v>
      </c>
      <c r="H573" s="52">
        <v>0</v>
      </c>
      <c r="I573" s="51">
        <v>2500</v>
      </c>
      <c r="J573" s="51">
        <v>0</v>
      </c>
      <c r="K573" s="52">
        <v>595.35</v>
      </c>
      <c r="L573" s="52">
        <v>2500</v>
      </c>
      <c r="U573" s="2">
        <f>+IF(OR(F573&lt;&gt;0,G573&lt;&gt;0,H573&lt;&gt;0,I573&lt;&gt;0,J573&lt;&gt;0,K573&lt;&gt;0,L573&lt;&gt;0),1,)</f>
        <v>1</v>
      </c>
    </row>
    <row r="574" spans="1:21" x14ac:dyDescent="0.25">
      <c r="A574" s="22" t="s">
        <v>525</v>
      </c>
      <c r="B574" s="36"/>
      <c r="C574" s="38" t="str">
        <f t="shared" ref="C574:C582" si="134">+IF(OR(F574&lt;&gt;0,G574&lt;&gt;0,H574&lt;&gt;0,I574&lt;&gt;0,J574&lt;&gt;0,K574&lt;&gt;0,L574&lt;&gt;0),O574,)</f>
        <v>7301</v>
      </c>
      <c r="D574" s="38"/>
      <c r="E574" s="38" t="str">
        <f t="shared" ref="E574:E582" si="135">+IF(OR(F574&lt;&gt;0,G574&lt;&gt;0,H574&lt;&gt;0,I574&lt;&gt;0,J574&lt;&gt;0,K574&lt;&gt;0,L574&lt;&gt;0),P574,)</f>
        <v>Employment Expense-Interviewing</v>
      </c>
      <c r="F574" s="53">
        <v>2500</v>
      </c>
      <c r="G574" s="53">
        <v>0</v>
      </c>
      <c r="H574" s="98">
        <v>0</v>
      </c>
      <c r="I574" s="53">
        <v>2500</v>
      </c>
      <c r="J574" s="53">
        <v>0</v>
      </c>
      <c r="K574" s="98">
        <v>595.35</v>
      </c>
      <c r="L574" s="98">
        <v>2500</v>
      </c>
      <c r="O574" s="81" t="s">
        <v>439</v>
      </c>
      <c r="P574" s="82" t="s">
        <v>912</v>
      </c>
      <c r="U574" s="38">
        <f t="shared" si="119"/>
        <v>1</v>
      </c>
    </row>
    <row r="575" spans="1:21" outlineLevel="1" x14ac:dyDescent="0.25">
      <c r="A575" s="3" t="s">
        <v>1077</v>
      </c>
      <c r="B575" s="103"/>
      <c r="C575" s="103"/>
      <c r="D575" s="4" t="s">
        <v>1232</v>
      </c>
      <c r="E575" s="2" t="s">
        <v>1345</v>
      </c>
      <c r="F575" s="51">
        <v>7500</v>
      </c>
      <c r="G575" s="51">
        <v>0</v>
      </c>
      <c r="H575" s="52">
        <v>0</v>
      </c>
      <c r="I575" s="51">
        <v>7500</v>
      </c>
      <c r="J575" s="51">
        <v>0</v>
      </c>
      <c r="K575" s="52">
        <v>22213.97</v>
      </c>
      <c r="L575" s="52">
        <v>7500</v>
      </c>
      <c r="U575" s="2">
        <f>+IF(OR(F575&lt;&gt;0,G575&lt;&gt;0,H575&lt;&gt;0,I575&lt;&gt;0,J575&lt;&gt;0,K575&lt;&gt;0,L575&lt;&gt;0),1,)</f>
        <v>1</v>
      </c>
    </row>
    <row r="576" spans="1:21" x14ac:dyDescent="0.25">
      <c r="A576" s="22" t="s">
        <v>526</v>
      </c>
      <c r="B576" s="36"/>
      <c r="C576" s="38" t="str">
        <f t="shared" si="134"/>
        <v>7302</v>
      </c>
      <c r="D576" s="38"/>
      <c r="E576" s="38" t="str">
        <f t="shared" si="135"/>
        <v>Employment Expense-Relocation</v>
      </c>
      <c r="F576" s="53">
        <v>7500</v>
      </c>
      <c r="G576" s="53">
        <v>0</v>
      </c>
      <c r="H576" s="98">
        <v>0</v>
      </c>
      <c r="I576" s="53">
        <v>7500</v>
      </c>
      <c r="J576" s="53">
        <v>0</v>
      </c>
      <c r="K576" s="98">
        <v>22213.97</v>
      </c>
      <c r="L576" s="98">
        <v>7500</v>
      </c>
      <c r="O576" s="81" t="s">
        <v>440</v>
      </c>
      <c r="P576" s="82" t="s">
        <v>441</v>
      </c>
      <c r="U576" s="38">
        <f t="shared" si="119"/>
        <v>1</v>
      </c>
    </row>
    <row r="577" spans="1:21" outlineLevel="1" x14ac:dyDescent="0.25">
      <c r="A577" s="3" t="s">
        <v>966</v>
      </c>
      <c r="B577" s="103"/>
      <c r="C577" s="103"/>
      <c r="D577" s="4" t="s">
        <v>1100</v>
      </c>
      <c r="E577" s="2" t="s">
        <v>1255</v>
      </c>
      <c r="F577" s="51">
        <v>100</v>
      </c>
      <c r="G577" s="51">
        <v>0</v>
      </c>
      <c r="H577" s="52">
        <v>0</v>
      </c>
      <c r="I577" s="51">
        <v>2500</v>
      </c>
      <c r="J577" s="51">
        <v>757</v>
      </c>
      <c r="K577" s="52">
        <v>1348.45</v>
      </c>
      <c r="L577" s="52">
        <v>2500</v>
      </c>
      <c r="U577" s="2">
        <f t="shared" ref="U577:U581" si="136">+IF(OR(F577&lt;&gt;0,G577&lt;&gt;0,H577&lt;&gt;0,I577&lt;&gt;0,J577&lt;&gt;0,K577&lt;&gt;0,L577&lt;&gt;0),1,)</f>
        <v>1</v>
      </c>
    </row>
    <row r="578" spans="1:21" outlineLevel="1" x14ac:dyDescent="0.25">
      <c r="A578" s="3" t="s">
        <v>974</v>
      </c>
      <c r="B578" s="103"/>
      <c r="C578" s="103"/>
      <c r="D578" s="4" t="s">
        <v>1108</v>
      </c>
      <c r="E578" s="2" t="s">
        <v>1148</v>
      </c>
      <c r="F578" s="51">
        <v>0</v>
      </c>
      <c r="G578" s="51">
        <v>0</v>
      </c>
      <c r="H578" s="52">
        <v>0</v>
      </c>
      <c r="I578" s="51">
        <v>2500</v>
      </c>
      <c r="J578" s="51">
        <v>1162.5</v>
      </c>
      <c r="K578" s="52">
        <v>0</v>
      </c>
      <c r="L578" s="52">
        <v>2500</v>
      </c>
      <c r="U578" s="2">
        <f t="shared" si="136"/>
        <v>1</v>
      </c>
    </row>
    <row r="579" spans="1:21" outlineLevel="1" x14ac:dyDescent="0.25">
      <c r="A579" s="3" t="s">
        <v>975</v>
      </c>
      <c r="B579" s="103"/>
      <c r="C579" s="103"/>
      <c r="D579" s="4" t="s">
        <v>1109</v>
      </c>
      <c r="E579" s="2" t="s">
        <v>1153</v>
      </c>
      <c r="F579" s="51">
        <v>0</v>
      </c>
      <c r="G579" s="51">
        <v>0</v>
      </c>
      <c r="H579" s="52">
        <v>0</v>
      </c>
      <c r="I579" s="51">
        <v>2500</v>
      </c>
      <c r="J579" s="51">
        <v>1550</v>
      </c>
      <c r="K579" s="52">
        <v>0</v>
      </c>
      <c r="L579" s="52">
        <v>2500</v>
      </c>
      <c r="U579" s="2">
        <f t="shared" si="136"/>
        <v>1</v>
      </c>
    </row>
    <row r="580" spans="1:21" outlineLevel="1" x14ac:dyDescent="0.25">
      <c r="A580" s="3" t="s">
        <v>1011</v>
      </c>
      <c r="B580" s="103"/>
      <c r="C580" s="103"/>
      <c r="D580" s="4" t="s">
        <v>1156</v>
      </c>
      <c r="E580" s="2" t="s">
        <v>1157</v>
      </c>
      <c r="F580" s="51">
        <v>0</v>
      </c>
      <c r="G580" s="51">
        <v>0</v>
      </c>
      <c r="H580" s="52">
        <v>0</v>
      </c>
      <c r="I580" s="51">
        <v>0</v>
      </c>
      <c r="J580" s="51">
        <v>387.5</v>
      </c>
      <c r="K580" s="52">
        <v>0</v>
      </c>
      <c r="L580" s="52">
        <v>0</v>
      </c>
      <c r="U580" s="2">
        <f t="shared" si="136"/>
        <v>1</v>
      </c>
    </row>
    <row r="581" spans="1:21" outlineLevel="1" x14ac:dyDescent="0.25">
      <c r="A581" s="3" t="s">
        <v>1077</v>
      </c>
      <c r="B581" s="103"/>
      <c r="C581" s="103"/>
      <c r="D581" s="4" t="s">
        <v>1232</v>
      </c>
      <c r="E581" s="2" t="s">
        <v>1345</v>
      </c>
      <c r="F581" s="51">
        <v>0</v>
      </c>
      <c r="G581" s="51">
        <v>3829.06</v>
      </c>
      <c r="H581" s="52">
        <v>652.01</v>
      </c>
      <c r="I581" s="51">
        <v>0</v>
      </c>
      <c r="J581" s="51">
        <v>131973.95000000001</v>
      </c>
      <c r="K581" s="52">
        <v>8085.3</v>
      </c>
      <c r="L581" s="52">
        <v>0</v>
      </c>
      <c r="U581" s="2">
        <f t="shared" si="136"/>
        <v>1</v>
      </c>
    </row>
    <row r="582" spans="1:21" x14ac:dyDescent="0.25">
      <c r="A582" s="22" t="s">
        <v>527</v>
      </c>
      <c r="B582" s="36"/>
      <c r="C582" s="38" t="str">
        <f t="shared" si="134"/>
        <v>7303</v>
      </c>
      <c r="D582" s="38"/>
      <c r="E582" s="38" t="str">
        <f t="shared" si="135"/>
        <v>Employment Expense-Other</v>
      </c>
      <c r="F582" s="53">
        <v>100</v>
      </c>
      <c r="G582" s="53">
        <v>3829.06</v>
      </c>
      <c r="H582" s="98">
        <v>652.01</v>
      </c>
      <c r="I582" s="53">
        <v>7500</v>
      </c>
      <c r="J582" s="53">
        <v>135830.95000000001</v>
      </c>
      <c r="K582" s="98">
        <v>9433.75</v>
      </c>
      <c r="L582" s="98">
        <v>7500</v>
      </c>
      <c r="O582" s="81" t="s">
        <v>442</v>
      </c>
      <c r="P582" s="82" t="s">
        <v>443</v>
      </c>
      <c r="U582" s="38">
        <f t="shared" si="119"/>
        <v>1</v>
      </c>
    </row>
    <row r="583" spans="1:21" ht="15.75" thickBot="1" x14ac:dyDescent="0.3">
      <c r="B583" s="64"/>
      <c r="C583" s="125" t="s">
        <v>444</v>
      </c>
      <c r="D583" s="125"/>
      <c r="E583" s="125"/>
      <c r="F583" s="54">
        <f>F574+F576+F582</f>
        <v>10100</v>
      </c>
      <c r="G583" s="54">
        <f t="shared" ref="G583:L583" si="137">G574+G576+G582</f>
        <v>3829.06</v>
      </c>
      <c r="H583" s="55">
        <f t="shared" si="137"/>
        <v>652.01</v>
      </c>
      <c r="I583" s="54">
        <f t="shared" si="137"/>
        <v>17500</v>
      </c>
      <c r="J583" s="54">
        <f t="shared" si="137"/>
        <v>135830.95000000001</v>
      </c>
      <c r="K583" s="54">
        <f t="shared" si="137"/>
        <v>32243.07</v>
      </c>
      <c r="L583" s="54">
        <f t="shared" si="137"/>
        <v>17500</v>
      </c>
      <c r="U583" s="38">
        <f t="shared" si="119"/>
        <v>1</v>
      </c>
    </row>
    <row r="584" spans="1:21" ht="15.75" hidden="1" thickTop="1" x14ac:dyDescent="0.25">
      <c r="B584" s="9"/>
      <c r="C584" s="37"/>
      <c r="D584" s="37"/>
      <c r="E584" s="37"/>
      <c r="F584" s="58"/>
      <c r="G584" s="58"/>
      <c r="H584" s="58"/>
      <c r="I584" s="58"/>
      <c r="J584" s="58"/>
      <c r="K584" s="58"/>
      <c r="L584" s="58"/>
      <c r="N584" s="2">
        <v>1</v>
      </c>
      <c r="U584" s="38">
        <f t="shared" si="119"/>
        <v>0</v>
      </c>
    </row>
    <row r="585" spans="1:21" ht="16.5" thickTop="1" thickBot="1" x14ac:dyDescent="0.3">
      <c r="B585" s="124" t="s">
        <v>445</v>
      </c>
      <c r="C585" s="124"/>
      <c r="D585" s="124"/>
      <c r="E585" s="124"/>
      <c r="F585" s="54">
        <f>F486+F514+F571+F583</f>
        <v>272942</v>
      </c>
      <c r="G585" s="54">
        <f t="shared" ref="G585:L585" si="138">G486+G514+G571+G583</f>
        <v>193177.2</v>
      </c>
      <c r="H585" s="55">
        <f t="shared" si="138"/>
        <v>258513.71999999997</v>
      </c>
      <c r="I585" s="54">
        <f t="shared" si="138"/>
        <v>3295465</v>
      </c>
      <c r="J585" s="54">
        <f t="shared" si="138"/>
        <v>3102803.1900000004</v>
      </c>
      <c r="K585" s="55">
        <f t="shared" si="138"/>
        <v>3338934.4499999997</v>
      </c>
      <c r="L585" s="55">
        <f t="shared" si="138"/>
        <v>3295465</v>
      </c>
      <c r="N585" s="2">
        <v>1</v>
      </c>
      <c r="U585" s="38">
        <f t="shared" si="119"/>
        <v>1</v>
      </c>
    </row>
    <row r="586" spans="1:21" ht="15.75" hidden="1" thickTop="1" x14ac:dyDescent="0.25">
      <c r="N586" s="2">
        <v>1</v>
      </c>
      <c r="U586" s="38">
        <f t="shared" si="119"/>
        <v>0</v>
      </c>
    </row>
    <row r="587" spans="1:21" ht="18" hidden="1" thickTop="1" x14ac:dyDescent="0.4">
      <c r="C587" s="119" t="s">
        <v>446</v>
      </c>
      <c r="D587" s="119"/>
      <c r="E587" s="119"/>
      <c r="N587" s="2">
        <v>1</v>
      </c>
      <c r="U587" s="38">
        <f t="shared" si="119"/>
        <v>0</v>
      </c>
    </row>
    <row r="588" spans="1:21" ht="15.75" hidden="1" thickTop="1" x14ac:dyDescent="0.25">
      <c r="B588" s="36" t="s">
        <v>463</v>
      </c>
      <c r="N588" s="2">
        <v>1</v>
      </c>
      <c r="U588" s="38">
        <f t="shared" si="119"/>
        <v>0</v>
      </c>
    </row>
    <row r="589" spans="1:21" ht="15.75" hidden="1" thickTop="1" x14ac:dyDescent="0.25">
      <c r="A589" s="22" t="s">
        <v>528</v>
      </c>
      <c r="B589" s="36"/>
      <c r="C589" s="38">
        <f t="shared" ref="C589:C630" si="139">+IF(OR(F589&lt;&gt;0,G589&lt;&gt;0,H589&lt;&gt;0,I589&lt;&gt;0,J589&lt;&gt;0,K589&lt;&gt;0,L589&lt;&gt;0),O589,)</f>
        <v>0</v>
      </c>
      <c r="D589" s="38"/>
      <c r="E589" s="38">
        <f t="shared" ref="E589:E630" si="140">+IF(OR(F589&lt;&gt;0,G589&lt;&gt;0,H589&lt;&gt;0,I589&lt;&gt;0,J589&lt;&gt;0,K589&lt;&gt;0,L589&lt;&gt;0),P589,)</f>
        <v>0</v>
      </c>
      <c r="F589" s="53">
        <v>0</v>
      </c>
      <c r="G589" s="53">
        <v>0</v>
      </c>
      <c r="H589" s="98">
        <v>0</v>
      </c>
      <c r="I589" s="53">
        <v>0</v>
      </c>
      <c r="J589" s="53">
        <v>0</v>
      </c>
      <c r="K589" s="98">
        <v>0</v>
      </c>
      <c r="L589" s="98">
        <v>0</v>
      </c>
      <c r="O589" s="81" t="s">
        <v>447</v>
      </c>
      <c r="P589" s="82" t="s">
        <v>448</v>
      </c>
      <c r="U589" s="38">
        <f t="shared" si="119"/>
        <v>0</v>
      </c>
    </row>
    <row r="590" spans="1:21" ht="15.75" hidden="1" thickTop="1" x14ac:dyDescent="0.25">
      <c r="A590" s="22" t="s">
        <v>529</v>
      </c>
      <c r="B590" s="36"/>
      <c r="C590" s="38">
        <f t="shared" si="139"/>
        <v>0</v>
      </c>
      <c r="D590" s="38"/>
      <c r="E590" s="38">
        <f t="shared" si="140"/>
        <v>0</v>
      </c>
      <c r="F590" s="53">
        <v>0</v>
      </c>
      <c r="G590" s="53">
        <v>0</v>
      </c>
      <c r="H590" s="98">
        <v>0</v>
      </c>
      <c r="I590" s="53">
        <v>0</v>
      </c>
      <c r="J590" s="53">
        <v>0</v>
      </c>
      <c r="K590" s="98">
        <v>0</v>
      </c>
      <c r="L590" s="98">
        <v>0</v>
      </c>
      <c r="O590" s="81" t="s">
        <v>449</v>
      </c>
      <c r="P590" s="82" t="s">
        <v>450</v>
      </c>
      <c r="U590" s="38">
        <f t="shared" si="119"/>
        <v>0</v>
      </c>
    </row>
    <row r="591" spans="1:21" ht="15.75" outlineLevel="1" thickTop="1" x14ac:dyDescent="0.25">
      <c r="A591" s="3" t="s">
        <v>995</v>
      </c>
      <c r="B591" s="103"/>
      <c r="C591" s="103"/>
      <c r="D591" s="4" t="s">
        <v>1129</v>
      </c>
      <c r="E591" s="2" t="s">
        <v>1142</v>
      </c>
      <c r="F591" s="51">
        <v>2600</v>
      </c>
      <c r="G591" s="51">
        <v>426.09</v>
      </c>
      <c r="H591" s="52">
        <v>584.16999999999996</v>
      </c>
      <c r="I591" s="51">
        <v>2600</v>
      </c>
      <c r="J591" s="51">
        <v>1903.57</v>
      </c>
      <c r="K591" s="52">
        <v>2447.17</v>
      </c>
      <c r="L591" s="52">
        <v>2600</v>
      </c>
      <c r="U591" s="2">
        <f t="shared" ref="U591:U594" si="141">+IF(OR(F591&lt;&gt;0,G591&lt;&gt;0,H591&lt;&gt;0,I591&lt;&gt;0,J591&lt;&gt;0,K591&lt;&gt;0,L591&lt;&gt;0),1,)</f>
        <v>1</v>
      </c>
    </row>
    <row r="592" spans="1:21" outlineLevel="1" x14ac:dyDescent="0.25">
      <c r="A592" s="3" t="s">
        <v>996</v>
      </c>
      <c r="B592" s="103"/>
      <c r="C592" s="103"/>
      <c r="D592" s="4" t="s">
        <v>1130</v>
      </c>
      <c r="E592" s="2" t="s">
        <v>1143</v>
      </c>
      <c r="F592" s="51">
        <v>102</v>
      </c>
      <c r="G592" s="51">
        <v>162.52000000000001</v>
      </c>
      <c r="H592" s="52">
        <v>103.38</v>
      </c>
      <c r="I592" s="51">
        <v>402</v>
      </c>
      <c r="J592" s="51">
        <v>516.74</v>
      </c>
      <c r="K592" s="52">
        <v>383.38</v>
      </c>
      <c r="L592" s="52">
        <v>402</v>
      </c>
      <c r="U592" s="2">
        <f t="shared" si="141"/>
        <v>1</v>
      </c>
    </row>
    <row r="593" spans="1:21" outlineLevel="1" x14ac:dyDescent="0.25">
      <c r="A593" s="3" t="s">
        <v>987</v>
      </c>
      <c r="B593" s="103"/>
      <c r="C593" s="103"/>
      <c r="D593" s="4" t="s">
        <v>1121</v>
      </c>
      <c r="E593" s="2" t="s">
        <v>1144</v>
      </c>
      <c r="F593" s="51">
        <v>0</v>
      </c>
      <c r="G593" s="51">
        <v>0</v>
      </c>
      <c r="H593" s="52">
        <v>16.260000000000002</v>
      </c>
      <c r="I593" s="51">
        <v>0</v>
      </c>
      <c r="J593" s="51">
        <v>0</v>
      </c>
      <c r="K593" s="52">
        <v>69.260000000000005</v>
      </c>
      <c r="L593" s="52">
        <v>0</v>
      </c>
      <c r="U593" s="2">
        <f t="shared" si="141"/>
        <v>1</v>
      </c>
    </row>
    <row r="594" spans="1:21" outlineLevel="1" x14ac:dyDescent="0.25">
      <c r="A594" s="3" t="s">
        <v>988</v>
      </c>
      <c r="B594" s="103"/>
      <c r="C594" s="103"/>
      <c r="D594" s="4" t="s">
        <v>1122</v>
      </c>
      <c r="E594" s="2" t="s">
        <v>1145</v>
      </c>
      <c r="F594" s="51">
        <v>0</v>
      </c>
      <c r="G594" s="51">
        <v>0</v>
      </c>
      <c r="H594" s="52">
        <v>394.78</v>
      </c>
      <c r="I594" s="51">
        <v>0</v>
      </c>
      <c r="J594" s="51">
        <v>0</v>
      </c>
      <c r="K594" s="52">
        <v>1658.78</v>
      </c>
      <c r="L594" s="52">
        <v>0</v>
      </c>
      <c r="U594" s="2">
        <f t="shared" si="141"/>
        <v>1</v>
      </c>
    </row>
    <row r="595" spans="1:21" x14ac:dyDescent="0.25">
      <c r="A595" s="22" t="s">
        <v>530</v>
      </c>
      <c r="B595" s="36"/>
      <c r="C595" s="38" t="str">
        <f t="shared" si="139"/>
        <v>8006</v>
      </c>
      <c r="D595" s="38"/>
      <c r="E595" s="38" t="str">
        <f t="shared" si="140"/>
        <v>Brokerage Services</v>
      </c>
      <c r="F595" s="53">
        <v>2702</v>
      </c>
      <c r="G595" s="53">
        <v>588.61</v>
      </c>
      <c r="H595" s="98">
        <v>1098.5899999999999</v>
      </c>
      <c r="I595" s="53">
        <v>3002</v>
      </c>
      <c r="J595" s="53">
        <v>2420.31</v>
      </c>
      <c r="K595" s="98">
        <v>4558.59</v>
      </c>
      <c r="L595" s="98">
        <v>3002</v>
      </c>
      <c r="O595" s="81" t="s">
        <v>451</v>
      </c>
      <c r="P595" s="82" t="s">
        <v>452</v>
      </c>
      <c r="U595" s="38">
        <f t="shared" si="119"/>
        <v>1</v>
      </c>
    </row>
    <row r="596" spans="1:21" hidden="1" x14ac:dyDescent="0.25">
      <c r="A596" s="22" t="s">
        <v>531</v>
      </c>
      <c r="B596" s="36"/>
      <c r="C596" s="38">
        <f t="shared" si="139"/>
        <v>0</v>
      </c>
      <c r="D596" s="38"/>
      <c r="E596" s="38">
        <f t="shared" si="140"/>
        <v>0</v>
      </c>
      <c r="F596" s="53">
        <v>0</v>
      </c>
      <c r="G596" s="53">
        <v>0</v>
      </c>
      <c r="H596" s="98">
        <v>0</v>
      </c>
      <c r="I596" s="53">
        <v>0</v>
      </c>
      <c r="J596" s="53">
        <v>0</v>
      </c>
      <c r="K596" s="98">
        <v>0</v>
      </c>
      <c r="L596" s="98">
        <v>0</v>
      </c>
      <c r="O596" s="81" t="s">
        <v>453</v>
      </c>
      <c r="P596" s="82" t="s">
        <v>454</v>
      </c>
      <c r="U596" s="38">
        <f t="shared" si="119"/>
        <v>0</v>
      </c>
    </row>
    <row r="597" spans="1:21" outlineLevel="1" x14ac:dyDescent="0.25">
      <c r="A597" s="3" t="s">
        <v>1060</v>
      </c>
      <c r="B597" s="103"/>
      <c r="C597" s="103"/>
      <c r="D597" s="4" t="s">
        <v>1215</v>
      </c>
      <c r="E597" s="2" t="s">
        <v>1328</v>
      </c>
      <c r="F597" s="51">
        <v>0</v>
      </c>
      <c r="G597" s="51">
        <v>0</v>
      </c>
      <c r="H597" s="52">
        <v>0</v>
      </c>
      <c r="I597" s="51">
        <v>0</v>
      </c>
      <c r="J597" s="51">
        <v>0</v>
      </c>
      <c r="K597" s="52">
        <v>5.53</v>
      </c>
      <c r="L597" s="52">
        <v>0</v>
      </c>
      <c r="U597" s="2">
        <f t="shared" ref="U597:U608" si="142">+IF(OR(F597&lt;&gt;0,G597&lt;&gt;0,H597&lt;&gt;0,I597&lt;&gt;0,J597&lt;&gt;0,K597&lt;&gt;0,L597&lt;&gt;0),1,)</f>
        <v>1</v>
      </c>
    </row>
    <row r="598" spans="1:21" outlineLevel="1" x14ac:dyDescent="0.25">
      <c r="A598" s="3" t="s">
        <v>1062</v>
      </c>
      <c r="B598" s="103"/>
      <c r="C598" s="103"/>
      <c r="D598" s="4" t="s">
        <v>1217</v>
      </c>
      <c r="E598" s="2" t="s">
        <v>1330</v>
      </c>
      <c r="F598" s="51">
        <v>0</v>
      </c>
      <c r="G598" s="51">
        <v>0</v>
      </c>
      <c r="H598" s="52">
        <v>0</v>
      </c>
      <c r="I598" s="51">
        <v>0</v>
      </c>
      <c r="J598" s="51">
        <v>5.84</v>
      </c>
      <c r="K598" s="52">
        <v>0</v>
      </c>
      <c r="L598" s="52">
        <v>0</v>
      </c>
      <c r="U598" s="2">
        <f t="shared" si="142"/>
        <v>1</v>
      </c>
    </row>
    <row r="599" spans="1:21" outlineLevel="1" x14ac:dyDescent="0.25">
      <c r="A599" s="3" t="s">
        <v>974</v>
      </c>
      <c r="B599" s="103"/>
      <c r="C599" s="103"/>
      <c r="D599" s="4" t="s">
        <v>1108</v>
      </c>
      <c r="E599" s="2" t="s">
        <v>1148</v>
      </c>
      <c r="F599" s="51">
        <v>0</v>
      </c>
      <c r="G599" s="51">
        <v>0</v>
      </c>
      <c r="H599" s="52">
        <v>0</v>
      </c>
      <c r="I599" s="51">
        <v>950</v>
      </c>
      <c r="J599" s="51">
        <v>1166.6099999999999</v>
      </c>
      <c r="K599" s="52">
        <v>898.34</v>
      </c>
      <c r="L599" s="52">
        <v>950</v>
      </c>
      <c r="U599" s="2">
        <f t="shared" si="142"/>
        <v>1</v>
      </c>
    </row>
    <row r="600" spans="1:21" outlineLevel="1" x14ac:dyDescent="0.25">
      <c r="A600" s="3" t="s">
        <v>1008</v>
      </c>
      <c r="B600" s="103"/>
      <c r="C600" s="103"/>
      <c r="D600" s="4" t="s">
        <v>1149</v>
      </c>
      <c r="E600" s="2" t="s">
        <v>1150</v>
      </c>
      <c r="F600" s="51">
        <v>0</v>
      </c>
      <c r="G600" s="51">
        <v>8.4</v>
      </c>
      <c r="H600" s="52">
        <v>0</v>
      </c>
      <c r="I600" s="51">
        <v>0</v>
      </c>
      <c r="J600" s="51">
        <v>8.4</v>
      </c>
      <c r="K600" s="52">
        <v>0</v>
      </c>
      <c r="L600" s="52">
        <v>0</v>
      </c>
      <c r="U600" s="2">
        <f t="shared" si="142"/>
        <v>1</v>
      </c>
    </row>
    <row r="601" spans="1:21" outlineLevel="1" x14ac:dyDescent="0.25">
      <c r="A601" s="3" t="s">
        <v>1009</v>
      </c>
      <c r="B601" s="103"/>
      <c r="C601" s="103"/>
      <c r="D601" s="4" t="s">
        <v>1151</v>
      </c>
      <c r="E601" s="2" t="s">
        <v>1152</v>
      </c>
      <c r="F601" s="51">
        <v>0</v>
      </c>
      <c r="G601" s="51">
        <v>0</v>
      </c>
      <c r="H601" s="52">
        <v>0</v>
      </c>
      <c r="I601" s="51">
        <v>0</v>
      </c>
      <c r="J601" s="51">
        <v>53.68</v>
      </c>
      <c r="K601" s="52">
        <v>0</v>
      </c>
      <c r="L601" s="52">
        <v>0</v>
      </c>
      <c r="U601" s="2">
        <f t="shared" si="142"/>
        <v>1</v>
      </c>
    </row>
    <row r="602" spans="1:21" outlineLevel="1" x14ac:dyDescent="0.25">
      <c r="A602" s="3" t="s">
        <v>975</v>
      </c>
      <c r="B602" s="103"/>
      <c r="C602" s="103"/>
      <c r="D602" s="4" t="s">
        <v>1109</v>
      </c>
      <c r="E602" s="2" t="s">
        <v>1153</v>
      </c>
      <c r="F602" s="51">
        <v>0</v>
      </c>
      <c r="G602" s="51">
        <v>0</v>
      </c>
      <c r="H602" s="52">
        <v>0</v>
      </c>
      <c r="I602" s="51">
        <v>1000</v>
      </c>
      <c r="J602" s="51">
        <v>1478.02</v>
      </c>
      <c r="K602" s="52">
        <v>1099.83</v>
      </c>
      <c r="L602" s="52">
        <v>1000</v>
      </c>
      <c r="U602" s="2">
        <f t="shared" si="142"/>
        <v>1</v>
      </c>
    </row>
    <row r="603" spans="1:21" outlineLevel="1" x14ac:dyDescent="0.25">
      <c r="A603" s="3" t="s">
        <v>1010</v>
      </c>
      <c r="B603" s="103"/>
      <c r="C603" s="103"/>
      <c r="D603" s="4" t="s">
        <v>1154</v>
      </c>
      <c r="E603" s="2" t="s">
        <v>1155</v>
      </c>
      <c r="F603" s="51">
        <v>0</v>
      </c>
      <c r="G603" s="51">
        <v>0</v>
      </c>
      <c r="H603" s="52">
        <v>0</v>
      </c>
      <c r="I603" s="51">
        <v>0</v>
      </c>
      <c r="J603" s="51">
        <v>17.38</v>
      </c>
      <c r="K603" s="52">
        <v>0</v>
      </c>
      <c r="L603" s="52">
        <v>0</v>
      </c>
      <c r="U603" s="2">
        <f t="shared" si="142"/>
        <v>1</v>
      </c>
    </row>
    <row r="604" spans="1:21" outlineLevel="1" x14ac:dyDescent="0.25">
      <c r="A604" s="3" t="s">
        <v>1011</v>
      </c>
      <c r="B604" s="103"/>
      <c r="C604" s="103"/>
      <c r="D604" s="4" t="s">
        <v>1156</v>
      </c>
      <c r="E604" s="2" t="s">
        <v>1157</v>
      </c>
      <c r="F604" s="51">
        <v>0</v>
      </c>
      <c r="G604" s="51">
        <v>0</v>
      </c>
      <c r="H604" s="52">
        <v>0</v>
      </c>
      <c r="I604" s="51">
        <v>0</v>
      </c>
      <c r="J604" s="51">
        <v>105.73</v>
      </c>
      <c r="K604" s="52">
        <v>0</v>
      </c>
      <c r="L604" s="52">
        <v>0</v>
      </c>
      <c r="U604" s="2">
        <f t="shared" si="142"/>
        <v>1</v>
      </c>
    </row>
    <row r="605" spans="1:21" outlineLevel="1" x14ac:dyDescent="0.25">
      <c r="A605" s="3" t="s">
        <v>1020</v>
      </c>
      <c r="B605" s="103"/>
      <c r="C605" s="103"/>
      <c r="D605" s="4" t="s">
        <v>1174</v>
      </c>
      <c r="E605" s="2" t="s">
        <v>1175</v>
      </c>
      <c r="F605" s="51">
        <v>0</v>
      </c>
      <c r="G605" s="51">
        <v>0</v>
      </c>
      <c r="H605" s="52">
        <v>0</v>
      </c>
      <c r="I605" s="51">
        <v>0</v>
      </c>
      <c r="J605" s="51">
        <v>4.16</v>
      </c>
      <c r="K605" s="52">
        <v>0</v>
      </c>
      <c r="L605" s="52">
        <v>0</v>
      </c>
      <c r="U605" s="2">
        <f t="shared" si="142"/>
        <v>1</v>
      </c>
    </row>
    <row r="606" spans="1:21" outlineLevel="1" x14ac:dyDescent="0.25">
      <c r="A606" s="3" t="s">
        <v>1018</v>
      </c>
      <c r="B606" s="103"/>
      <c r="C606" s="103"/>
      <c r="D606" s="4" t="s">
        <v>1170</v>
      </c>
      <c r="E606" s="2" t="s">
        <v>1171</v>
      </c>
      <c r="F606" s="51">
        <v>0</v>
      </c>
      <c r="G606" s="51">
        <v>0</v>
      </c>
      <c r="H606" s="52">
        <v>0</v>
      </c>
      <c r="I606" s="51">
        <v>0</v>
      </c>
      <c r="J606" s="51">
        <v>4.16</v>
      </c>
      <c r="K606" s="52">
        <v>0</v>
      </c>
      <c r="L606" s="52">
        <v>0</v>
      </c>
      <c r="U606" s="2">
        <f t="shared" si="142"/>
        <v>1</v>
      </c>
    </row>
    <row r="607" spans="1:21" outlineLevel="1" x14ac:dyDescent="0.25">
      <c r="A607" s="3" t="s">
        <v>1019</v>
      </c>
      <c r="B607" s="103"/>
      <c r="C607" s="103"/>
      <c r="D607" s="4" t="s">
        <v>1172</v>
      </c>
      <c r="E607" s="2" t="s">
        <v>1173</v>
      </c>
      <c r="F607" s="51">
        <v>0</v>
      </c>
      <c r="G607" s="51">
        <v>0</v>
      </c>
      <c r="H607" s="52">
        <v>0</v>
      </c>
      <c r="I607" s="51">
        <v>0</v>
      </c>
      <c r="J607" s="51">
        <v>4.16</v>
      </c>
      <c r="K607" s="52">
        <v>0</v>
      </c>
      <c r="L607" s="52">
        <v>0</v>
      </c>
      <c r="U607" s="2">
        <f t="shared" si="142"/>
        <v>1</v>
      </c>
    </row>
    <row r="608" spans="1:21" outlineLevel="1" x14ac:dyDescent="0.25">
      <c r="A608" s="3" t="s">
        <v>1077</v>
      </c>
      <c r="B608" s="103"/>
      <c r="C608" s="103"/>
      <c r="D608" s="4" t="s">
        <v>1232</v>
      </c>
      <c r="E608" s="2" t="s">
        <v>1345</v>
      </c>
      <c r="F608" s="51">
        <v>0</v>
      </c>
      <c r="G608" s="51">
        <v>322.25</v>
      </c>
      <c r="H608" s="52">
        <v>421.7</v>
      </c>
      <c r="I608" s="51">
        <v>6300</v>
      </c>
      <c r="J608" s="51">
        <v>4699.54</v>
      </c>
      <c r="K608" s="52">
        <v>6102.9</v>
      </c>
      <c r="L608" s="52">
        <v>6300</v>
      </c>
      <c r="U608" s="2">
        <f t="shared" si="142"/>
        <v>1</v>
      </c>
    </row>
    <row r="609" spans="1:21" x14ac:dyDescent="0.25">
      <c r="A609" s="22" t="s">
        <v>532</v>
      </c>
      <c r="B609" s="36"/>
      <c r="C609" s="38" t="str">
        <f t="shared" si="139"/>
        <v>8008</v>
      </c>
      <c r="D609" s="38"/>
      <c r="E609" s="38" t="str">
        <f t="shared" si="140"/>
        <v>Accounting Services</v>
      </c>
      <c r="F609" s="53">
        <v>0</v>
      </c>
      <c r="G609" s="53">
        <v>330.65</v>
      </c>
      <c r="H609" s="98">
        <v>421.7</v>
      </c>
      <c r="I609" s="53">
        <v>8250</v>
      </c>
      <c r="J609" s="53">
        <v>7547.68</v>
      </c>
      <c r="K609" s="98">
        <v>8106.5999999999995</v>
      </c>
      <c r="L609" s="98">
        <v>8250</v>
      </c>
      <c r="O609" s="81" t="s">
        <v>455</v>
      </c>
      <c r="P609" s="82" t="s">
        <v>456</v>
      </c>
      <c r="U609" s="38">
        <f t="shared" si="119"/>
        <v>1</v>
      </c>
    </row>
    <row r="610" spans="1:21" hidden="1" x14ac:dyDescent="0.25">
      <c r="A610" s="22" t="s">
        <v>533</v>
      </c>
      <c r="B610" s="36"/>
      <c r="C610" s="38">
        <f t="shared" si="139"/>
        <v>0</v>
      </c>
      <c r="D610" s="38"/>
      <c r="E610" s="38">
        <f t="shared" si="140"/>
        <v>0</v>
      </c>
      <c r="F610" s="53">
        <v>0</v>
      </c>
      <c r="G610" s="53">
        <v>0</v>
      </c>
      <c r="H610" s="98">
        <v>0</v>
      </c>
      <c r="I610" s="53">
        <v>0</v>
      </c>
      <c r="J610" s="53">
        <v>0</v>
      </c>
      <c r="K610" s="98">
        <v>0</v>
      </c>
      <c r="L610" s="98">
        <v>0</v>
      </c>
      <c r="O610" s="81" t="s">
        <v>457</v>
      </c>
      <c r="P610" s="82" t="s">
        <v>458</v>
      </c>
      <c r="U610" s="38">
        <f t="shared" si="119"/>
        <v>0</v>
      </c>
    </row>
    <row r="611" spans="1:21" outlineLevel="1" x14ac:dyDescent="0.25">
      <c r="A611" s="3" t="s">
        <v>965</v>
      </c>
      <c r="B611" s="103"/>
      <c r="C611" s="103"/>
      <c r="D611" s="4" t="s">
        <v>1099</v>
      </c>
      <c r="E611" s="2" t="s">
        <v>1254</v>
      </c>
      <c r="F611" s="51">
        <v>0</v>
      </c>
      <c r="G611" s="51">
        <v>0</v>
      </c>
      <c r="H611" s="52">
        <v>0</v>
      </c>
      <c r="I611" s="51">
        <v>45000</v>
      </c>
      <c r="J611" s="51">
        <v>53587.38</v>
      </c>
      <c r="K611" s="52">
        <v>45182.26</v>
      </c>
      <c r="L611" s="52">
        <v>45000</v>
      </c>
      <c r="U611" s="2">
        <f t="shared" ref="U611:U627" si="143">+IF(OR(F611&lt;&gt;0,G611&lt;&gt;0,H611&lt;&gt;0,I611&lt;&gt;0,J611&lt;&gt;0,K611&lt;&gt;0,L611&lt;&gt;0),1,)</f>
        <v>1</v>
      </c>
    </row>
    <row r="612" spans="1:21" outlineLevel="1" x14ac:dyDescent="0.25">
      <c r="A612" s="3" t="s">
        <v>966</v>
      </c>
      <c r="B612" s="103"/>
      <c r="C612" s="103"/>
      <c r="D612" s="4" t="s">
        <v>1100</v>
      </c>
      <c r="E612" s="2" t="s">
        <v>1255</v>
      </c>
      <c r="F612" s="51">
        <v>0</v>
      </c>
      <c r="G612" s="51">
        <v>0</v>
      </c>
      <c r="H612" s="52">
        <v>0</v>
      </c>
      <c r="I612" s="51">
        <v>18800</v>
      </c>
      <c r="J612" s="51">
        <v>18449</v>
      </c>
      <c r="K612" s="52">
        <v>0</v>
      </c>
      <c r="L612" s="52">
        <v>18800</v>
      </c>
      <c r="U612" s="2">
        <f t="shared" si="143"/>
        <v>1</v>
      </c>
    </row>
    <row r="613" spans="1:21" outlineLevel="1" x14ac:dyDescent="0.25">
      <c r="A613" s="3" t="s">
        <v>1002</v>
      </c>
      <c r="B613" s="103"/>
      <c r="C613" s="103"/>
      <c r="D613" s="4" t="s">
        <v>1136</v>
      </c>
      <c r="E613" s="2" t="s">
        <v>1285</v>
      </c>
      <c r="F613" s="51">
        <v>0</v>
      </c>
      <c r="G613" s="51">
        <v>0</v>
      </c>
      <c r="H613" s="52">
        <v>0</v>
      </c>
      <c r="I613" s="51">
        <v>0</v>
      </c>
      <c r="J613" s="51">
        <v>10000</v>
      </c>
      <c r="K613" s="52">
        <v>0</v>
      </c>
      <c r="L613" s="52">
        <v>0</v>
      </c>
      <c r="U613" s="2">
        <f t="shared" si="143"/>
        <v>1</v>
      </c>
    </row>
    <row r="614" spans="1:21" outlineLevel="1" x14ac:dyDescent="0.25">
      <c r="A614" s="3" t="s">
        <v>1059</v>
      </c>
      <c r="B614" s="103"/>
      <c r="C614" s="103"/>
      <c r="D614" s="4" t="s">
        <v>1214</v>
      </c>
      <c r="E614" s="2" t="s">
        <v>1327</v>
      </c>
      <c r="F614" s="51">
        <v>5600</v>
      </c>
      <c r="G614" s="51">
        <v>5400</v>
      </c>
      <c r="H614" s="52">
        <v>0</v>
      </c>
      <c r="I614" s="51">
        <v>5600</v>
      </c>
      <c r="J614" s="51">
        <v>5400</v>
      </c>
      <c r="K614" s="52">
        <v>5640</v>
      </c>
      <c r="L614" s="52">
        <v>5600</v>
      </c>
      <c r="U614" s="2">
        <f t="shared" si="143"/>
        <v>1</v>
      </c>
    </row>
    <row r="615" spans="1:21" outlineLevel="1" x14ac:dyDescent="0.25">
      <c r="A615" s="3" t="s">
        <v>1060</v>
      </c>
      <c r="B615" s="103"/>
      <c r="C615" s="103"/>
      <c r="D615" s="4" t="s">
        <v>1215</v>
      </c>
      <c r="E615" s="2" t="s">
        <v>1328</v>
      </c>
      <c r="F615" s="51">
        <v>250</v>
      </c>
      <c r="G615" s="51">
        <v>0</v>
      </c>
      <c r="H615" s="52">
        <v>0</v>
      </c>
      <c r="I615" s="51">
        <v>250</v>
      </c>
      <c r="J615" s="51">
        <v>0</v>
      </c>
      <c r="K615" s="52">
        <v>100</v>
      </c>
      <c r="L615" s="52">
        <v>250</v>
      </c>
      <c r="U615" s="2">
        <f t="shared" si="143"/>
        <v>1</v>
      </c>
    </row>
    <row r="616" spans="1:21" outlineLevel="1" x14ac:dyDescent="0.25">
      <c r="A616" s="3" t="s">
        <v>1061</v>
      </c>
      <c r="B616" s="103"/>
      <c r="C616" s="103"/>
      <c r="D616" s="4" t="s">
        <v>1216</v>
      </c>
      <c r="E616" s="2" t="s">
        <v>1329</v>
      </c>
      <c r="F616" s="51">
        <v>0</v>
      </c>
      <c r="G616" s="51">
        <v>0</v>
      </c>
      <c r="H616" s="52">
        <v>0</v>
      </c>
      <c r="I616" s="51">
        <v>200</v>
      </c>
      <c r="J616" s="51">
        <v>0</v>
      </c>
      <c r="K616" s="52">
        <v>100</v>
      </c>
      <c r="L616" s="52">
        <v>200</v>
      </c>
      <c r="U616" s="2">
        <f t="shared" si="143"/>
        <v>1</v>
      </c>
    </row>
    <row r="617" spans="1:21" outlineLevel="1" x14ac:dyDescent="0.25">
      <c r="A617" s="3" t="s">
        <v>1062</v>
      </c>
      <c r="B617" s="103"/>
      <c r="C617" s="103"/>
      <c r="D617" s="4" t="s">
        <v>1217</v>
      </c>
      <c r="E617" s="2" t="s">
        <v>1330</v>
      </c>
      <c r="F617" s="51">
        <v>0</v>
      </c>
      <c r="G617" s="51">
        <v>0</v>
      </c>
      <c r="H617" s="52">
        <v>0</v>
      </c>
      <c r="I617" s="51">
        <v>0</v>
      </c>
      <c r="J617" s="51">
        <v>1650</v>
      </c>
      <c r="K617" s="52">
        <v>0</v>
      </c>
      <c r="L617" s="52">
        <v>0</v>
      </c>
      <c r="U617" s="2">
        <f t="shared" si="143"/>
        <v>1</v>
      </c>
    </row>
    <row r="618" spans="1:21" outlineLevel="1" x14ac:dyDescent="0.25">
      <c r="A618" s="3" t="s">
        <v>974</v>
      </c>
      <c r="B618" s="103"/>
      <c r="C618" s="103"/>
      <c r="D618" s="4" t="s">
        <v>1108</v>
      </c>
      <c r="E618" s="2" t="s">
        <v>1148</v>
      </c>
      <c r="F618" s="51">
        <v>0</v>
      </c>
      <c r="G618" s="51">
        <v>0</v>
      </c>
      <c r="H618" s="52">
        <v>2599</v>
      </c>
      <c r="I618" s="51">
        <v>0</v>
      </c>
      <c r="J618" s="51">
        <v>119.15</v>
      </c>
      <c r="K618" s="52">
        <v>2599</v>
      </c>
      <c r="L618" s="52">
        <v>0</v>
      </c>
      <c r="U618" s="2">
        <f t="shared" si="143"/>
        <v>1</v>
      </c>
    </row>
    <row r="619" spans="1:21" outlineLevel="1" x14ac:dyDescent="0.25">
      <c r="A619" s="3" t="s">
        <v>1009</v>
      </c>
      <c r="B619" s="103"/>
      <c r="C619" s="103"/>
      <c r="D619" s="4" t="s">
        <v>1151</v>
      </c>
      <c r="E619" s="2" t="s">
        <v>1152</v>
      </c>
      <c r="F619" s="51">
        <v>0</v>
      </c>
      <c r="G619" s="51">
        <v>0</v>
      </c>
      <c r="H619" s="52">
        <v>0</v>
      </c>
      <c r="I619" s="51">
        <v>1500</v>
      </c>
      <c r="J619" s="51">
        <v>3050</v>
      </c>
      <c r="K619" s="52">
        <v>0</v>
      </c>
      <c r="L619" s="52">
        <v>1500</v>
      </c>
      <c r="U619" s="2">
        <f t="shared" si="143"/>
        <v>1</v>
      </c>
    </row>
    <row r="620" spans="1:21" outlineLevel="1" x14ac:dyDescent="0.25">
      <c r="A620" s="3" t="s">
        <v>1010</v>
      </c>
      <c r="B620" s="103"/>
      <c r="C620" s="103"/>
      <c r="D620" s="4" t="s">
        <v>1154</v>
      </c>
      <c r="E620" s="2" t="s">
        <v>1155</v>
      </c>
      <c r="F620" s="51">
        <v>0</v>
      </c>
      <c r="G620" s="51">
        <v>0</v>
      </c>
      <c r="H620" s="52">
        <v>0</v>
      </c>
      <c r="I620" s="51">
        <v>2500</v>
      </c>
      <c r="J620" s="51">
        <v>1550</v>
      </c>
      <c r="K620" s="52">
        <v>2675</v>
      </c>
      <c r="L620" s="52">
        <v>2500</v>
      </c>
      <c r="U620" s="2">
        <f t="shared" si="143"/>
        <v>1</v>
      </c>
    </row>
    <row r="621" spans="1:21" outlineLevel="1" x14ac:dyDescent="0.25">
      <c r="A621" s="3" t="s">
        <v>1011</v>
      </c>
      <c r="B621" s="103"/>
      <c r="C621" s="103"/>
      <c r="D621" s="4" t="s">
        <v>1156</v>
      </c>
      <c r="E621" s="2" t="s">
        <v>1157</v>
      </c>
      <c r="F621" s="51">
        <v>0</v>
      </c>
      <c r="G621" s="51">
        <v>0</v>
      </c>
      <c r="H621" s="52">
        <v>0</v>
      </c>
      <c r="I621" s="51">
        <v>1000</v>
      </c>
      <c r="J621" s="51">
        <v>0</v>
      </c>
      <c r="K621" s="52">
        <v>432.86</v>
      </c>
      <c r="L621" s="52">
        <v>1000</v>
      </c>
      <c r="U621" s="2">
        <f t="shared" si="143"/>
        <v>1</v>
      </c>
    </row>
    <row r="622" spans="1:21" outlineLevel="1" x14ac:dyDescent="0.25">
      <c r="A622" s="3" t="s">
        <v>1012</v>
      </c>
      <c r="B622" s="103"/>
      <c r="C622" s="103"/>
      <c r="D622" s="4" t="s">
        <v>1158</v>
      </c>
      <c r="E622" s="2" t="s">
        <v>1159</v>
      </c>
      <c r="F622" s="51">
        <v>0</v>
      </c>
      <c r="G622" s="51">
        <v>0</v>
      </c>
      <c r="H622" s="52">
        <v>0</v>
      </c>
      <c r="I622" s="51">
        <v>300</v>
      </c>
      <c r="J622" s="51">
        <v>0</v>
      </c>
      <c r="K622" s="52">
        <v>0</v>
      </c>
      <c r="L622" s="52">
        <v>300</v>
      </c>
      <c r="U622" s="2">
        <f t="shared" si="143"/>
        <v>1</v>
      </c>
    </row>
    <row r="623" spans="1:21" outlineLevel="1" x14ac:dyDescent="0.25">
      <c r="A623" s="3" t="s">
        <v>1013</v>
      </c>
      <c r="B623" s="103"/>
      <c r="C623" s="103"/>
      <c r="D623" s="4" t="s">
        <v>1160</v>
      </c>
      <c r="E623" s="2" t="s">
        <v>1161</v>
      </c>
      <c r="F623" s="51">
        <v>0</v>
      </c>
      <c r="G623" s="51">
        <v>0</v>
      </c>
      <c r="H623" s="52">
        <v>0</v>
      </c>
      <c r="I623" s="51">
        <v>1500</v>
      </c>
      <c r="J623" s="51">
        <v>1400</v>
      </c>
      <c r="K623" s="52">
        <v>850</v>
      </c>
      <c r="L623" s="52">
        <v>1500</v>
      </c>
      <c r="U623" s="2">
        <f t="shared" si="143"/>
        <v>1</v>
      </c>
    </row>
    <row r="624" spans="1:21" outlineLevel="1" x14ac:dyDescent="0.25">
      <c r="A624" s="3" t="s">
        <v>1014</v>
      </c>
      <c r="B624" s="103"/>
      <c r="C624" s="103"/>
      <c r="D624" s="4" t="s">
        <v>1162</v>
      </c>
      <c r="E624" s="2" t="s">
        <v>1163</v>
      </c>
      <c r="F624" s="51">
        <v>0</v>
      </c>
      <c r="G624" s="51">
        <v>0</v>
      </c>
      <c r="H624" s="52">
        <v>0</v>
      </c>
      <c r="I624" s="51">
        <v>300</v>
      </c>
      <c r="J624" s="51">
        <v>0</v>
      </c>
      <c r="K624" s="52">
        <v>0</v>
      </c>
      <c r="L624" s="52">
        <v>300</v>
      </c>
      <c r="U624" s="2">
        <f t="shared" si="143"/>
        <v>1</v>
      </c>
    </row>
    <row r="625" spans="1:21" outlineLevel="1" x14ac:dyDescent="0.25">
      <c r="A625" s="3" t="s">
        <v>1015</v>
      </c>
      <c r="B625" s="103"/>
      <c r="C625" s="103"/>
      <c r="D625" s="4" t="s">
        <v>1164</v>
      </c>
      <c r="E625" s="2" t="s">
        <v>1165</v>
      </c>
      <c r="F625" s="51">
        <v>0</v>
      </c>
      <c r="G625" s="51">
        <v>0</v>
      </c>
      <c r="H625" s="52">
        <v>0</v>
      </c>
      <c r="I625" s="51">
        <v>1600</v>
      </c>
      <c r="J625" s="51">
        <v>0</v>
      </c>
      <c r="K625" s="52">
        <v>0</v>
      </c>
      <c r="L625" s="52">
        <v>1600</v>
      </c>
      <c r="U625" s="2">
        <f t="shared" si="143"/>
        <v>1</v>
      </c>
    </row>
    <row r="626" spans="1:21" outlineLevel="1" x14ac:dyDescent="0.25">
      <c r="A626" s="3" t="s">
        <v>1017</v>
      </c>
      <c r="B626" s="103"/>
      <c r="C626" s="103"/>
      <c r="D626" s="4" t="s">
        <v>1168</v>
      </c>
      <c r="E626" s="2" t="s">
        <v>1169</v>
      </c>
      <c r="F626" s="51">
        <v>0</v>
      </c>
      <c r="G626" s="51">
        <v>0</v>
      </c>
      <c r="H626" s="52">
        <v>0</v>
      </c>
      <c r="I626" s="51">
        <v>600</v>
      </c>
      <c r="J626" s="51">
        <v>0</v>
      </c>
      <c r="K626" s="52">
        <v>0</v>
      </c>
      <c r="L626" s="52">
        <v>600</v>
      </c>
      <c r="U626" s="2">
        <f t="shared" si="143"/>
        <v>1</v>
      </c>
    </row>
    <row r="627" spans="1:21" outlineLevel="1" x14ac:dyDescent="0.25">
      <c r="A627" s="3" t="s">
        <v>1019</v>
      </c>
      <c r="B627" s="103"/>
      <c r="C627" s="103"/>
      <c r="D627" s="4" t="s">
        <v>1172</v>
      </c>
      <c r="E627" s="2" t="s">
        <v>1173</v>
      </c>
      <c r="F627" s="51">
        <v>0</v>
      </c>
      <c r="G627" s="51">
        <v>0</v>
      </c>
      <c r="H627" s="52">
        <v>0</v>
      </c>
      <c r="I627" s="51">
        <v>0</v>
      </c>
      <c r="J627" s="51">
        <v>150</v>
      </c>
      <c r="K627" s="52">
        <v>0</v>
      </c>
      <c r="L627" s="52">
        <v>0</v>
      </c>
      <c r="U627" s="2">
        <f t="shared" si="143"/>
        <v>1</v>
      </c>
    </row>
    <row r="628" spans="1:21" x14ac:dyDescent="0.25">
      <c r="A628" s="22" t="s">
        <v>534</v>
      </c>
      <c r="B628" s="36"/>
      <c r="C628" s="38" t="str">
        <f t="shared" si="139"/>
        <v>8010</v>
      </c>
      <c r="D628" s="38"/>
      <c r="E628" s="38" t="str">
        <f t="shared" si="140"/>
        <v>Other Professional Services</v>
      </c>
      <c r="F628" s="53">
        <v>5850</v>
      </c>
      <c r="G628" s="53">
        <v>5400</v>
      </c>
      <c r="H628" s="98">
        <v>2599</v>
      </c>
      <c r="I628" s="53">
        <v>79150</v>
      </c>
      <c r="J628" s="53">
        <v>95355.53</v>
      </c>
      <c r="K628" s="98">
        <v>57579.12</v>
      </c>
      <c r="L628" s="98">
        <v>79150</v>
      </c>
      <c r="O628" s="81" t="s">
        <v>459</v>
      </c>
      <c r="P628" s="82" t="s">
        <v>460</v>
      </c>
      <c r="U628" s="38">
        <f t="shared" si="119"/>
        <v>1</v>
      </c>
    </row>
    <row r="629" spans="1:21" outlineLevel="1" x14ac:dyDescent="0.25">
      <c r="A629" s="3" t="s">
        <v>966</v>
      </c>
      <c r="B629" s="103"/>
      <c r="C629" s="103"/>
      <c r="D629" s="4" t="s">
        <v>1100</v>
      </c>
      <c r="E629" s="2" t="s">
        <v>1255</v>
      </c>
      <c r="F629" s="51">
        <v>4375</v>
      </c>
      <c r="G629" s="51">
        <v>0</v>
      </c>
      <c r="H629" s="52">
        <v>0</v>
      </c>
      <c r="I629" s="51">
        <v>17500</v>
      </c>
      <c r="J629" s="51">
        <v>13125</v>
      </c>
      <c r="K629" s="52">
        <v>13125</v>
      </c>
      <c r="L629" s="52">
        <v>17500</v>
      </c>
      <c r="U629" s="2">
        <f>+IF(OR(F629&lt;&gt;0,G629&lt;&gt;0,H629&lt;&gt;0,I629&lt;&gt;0,J629&lt;&gt;0,K629&lt;&gt;0,L629&lt;&gt;0),1,)</f>
        <v>1</v>
      </c>
    </row>
    <row r="630" spans="1:21" x14ac:dyDescent="0.25">
      <c r="A630" s="22" t="s">
        <v>535</v>
      </c>
      <c r="B630" s="36"/>
      <c r="C630" s="38" t="str">
        <f t="shared" si="139"/>
        <v>8011</v>
      </c>
      <c r="D630" s="38"/>
      <c r="E630" s="38" t="str">
        <f t="shared" si="140"/>
        <v>LFL License Fee</v>
      </c>
      <c r="F630" s="53">
        <v>4375</v>
      </c>
      <c r="G630" s="53">
        <v>0</v>
      </c>
      <c r="H630" s="98">
        <v>0</v>
      </c>
      <c r="I630" s="53">
        <v>17500</v>
      </c>
      <c r="J630" s="53">
        <v>13125</v>
      </c>
      <c r="K630" s="98">
        <v>13125</v>
      </c>
      <c r="L630" s="98">
        <v>17500</v>
      </c>
      <c r="O630" s="81" t="s">
        <v>461</v>
      </c>
      <c r="P630" s="82" t="s">
        <v>462</v>
      </c>
      <c r="U630" s="38">
        <f t="shared" si="119"/>
        <v>1</v>
      </c>
    </row>
    <row r="631" spans="1:21" ht="15.75" thickBot="1" x14ac:dyDescent="0.3">
      <c r="B631" s="64"/>
      <c r="C631" s="125" t="s">
        <v>464</v>
      </c>
      <c r="D631" s="125"/>
      <c r="E631" s="125"/>
      <c r="F631" s="54">
        <f>F589+F590+F595+F596+F609+F610+F628+F630</f>
        <v>12927</v>
      </c>
      <c r="G631" s="54">
        <f t="shared" ref="G631" si="144">G589+G590+G595+G596+G609+G610+G628+G630</f>
        <v>6319.26</v>
      </c>
      <c r="H631" s="55">
        <f t="shared" ref="H631" si="145">H589+H590+H595+H596+H609+H610+H628+H630</f>
        <v>4119.29</v>
      </c>
      <c r="I631" s="54">
        <f t="shared" ref="I631" si="146">I589+I590+I595+I596+I609+I610+I628+I630</f>
        <v>107902</v>
      </c>
      <c r="J631" s="54">
        <f>J589+J590+J595+J596+J609+J610+J628+J630</f>
        <v>118448.52</v>
      </c>
      <c r="K631" s="55">
        <f t="shared" ref="K631" si="147">K589+K590+K595+K596+K609+K610+K628+K630</f>
        <v>83369.31</v>
      </c>
      <c r="L631" s="55">
        <f t="shared" ref="L631" si="148">L589+L590+L595+L596+L609+L610+L628+L630</f>
        <v>107902</v>
      </c>
      <c r="N631" s="2">
        <v>1</v>
      </c>
      <c r="U631" s="38">
        <f t="shared" si="119"/>
        <v>1</v>
      </c>
    </row>
    <row r="632" spans="1:21" ht="15.75" hidden="1" thickTop="1" x14ac:dyDescent="0.25">
      <c r="B632" s="113" t="s">
        <v>465</v>
      </c>
      <c r="C632" s="113"/>
      <c r="D632" s="113"/>
      <c r="E632" s="113"/>
      <c r="F632" s="58"/>
      <c r="G632" s="58"/>
      <c r="H632" s="58"/>
      <c r="I632" s="58"/>
      <c r="J632" s="58"/>
      <c r="K632" s="58"/>
      <c r="L632" s="58"/>
      <c r="N632" s="2">
        <v>1</v>
      </c>
      <c r="U632" s="38">
        <f t="shared" si="119"/>
        <v>0</v>
      </c>
    </row>
    <row r="633" spans="1:21" ht="15.75" outlineLevel="1" thickTop="1" x14ac:dyDescent="0.25">
      <c r="A633" s="3" t="s">
        <v>965</v>
      </c>
      <c r="B633" s="103"/>
      <c r="C633" s="103"/>
      <c r="D633" s="4" t="s">
        <v>1099</v>
      </c>
      <c r="E633" s="2" t="s">
        <v>1254</v>
      </c>
      <c r="F633" s="51">
        <v>0</v>
      </c>
      <c r="G633" s="51">
        <v>0</v>
      </c>
      <c r="H633" s="52">
        <v>0</v>
      </c>
      <c r="I633" s="51">
        <v>0</v>
      </c>
      <c r="J633" s="51">
        <v>3479.49</v>
      </c>
      <c r="K633" s="52">
        <v>0</v>
      </c>
      <c r="L633" s="52">
        <v>0</v>
      </c>
      <c r="U633" s="2">
        <f t="shared" ref="U633:U643" si="149">+IF(OR(F633&lt;&gt;0,G633&lt;&gt;0,H633&lt;&gt;0,I633&lt;&gt;0,J633&lt;&gt;0,K633&lt;&gt;0,L633&lt;&gt;0),1,)</f>
        <v>1</v>
      </c>
    </row>
    <row r="634" spans="1:21" outlineLevel="1" x14ac:dyDescent="0.25">
      <c r="A634" s="3" t="s">
        <v>1026</v>
      </c>
      <c r="B634" s="103"/>
      <c r="C634" s="103"/>
      <c r="D634" s="4" t="s">
        <v>1181</v>
      </c>
      <c r="E634" s="2" t="s">
        <v>1294</v>
      </c>
      <c r="F634" s="51">
        <v>0</v>
      </c>
      <c r="G634" s="51">
        <v>0</v>
      </c>
      <c r="H634" s="52">
        <v>0</v>
      </c>
      <c r="I634" s="51">
        <v>0</v>
      </c>
      <c r="J634" s="51">
        <v>51.9</v>
      </c>
      <c r="K634" s="52">
        <v>0</v>
      </c>
      <c r="L634" s="52">
        <v>0</v>
      </c>
      <c r="U634" s="2">
        <f t="shared" si="149"/>
        <v>1</v>
      </c>
    </row>
    <row r="635" spans="1:21" outlineLevel="1" x14ac:dyDescent="0.25">
      <c r="A635" s="3" t="s">
        <v>974</v>
      </c>
      <c r="B635" s="103"/>
      <c r="C635" s="103"/>
      <c r="D635" s="4" t="s">
        <v>1108</v>
      </c>
      <c r="E635" s="2" t="s">
        <v>1148</v>
      </c>
      <c r="F635" s="51">
        <v>0</v>
      </c>
      <c r="G635" s="51">
        <v>0</v>
      </c>
      <c r="H635" s="52">
        <v>0</v>
      </c>
      <c r="I635" s="51">
        <v>2000</v>
      </c>
      <c r="J635" s="51">
        <v>949.15</v>
      </c>
      <c r="K635" s="52">
        <v>1572.4</v>
      </c>
      <c r="L635" s="52">
        <v>2000</v>
      </c>
      <c r="U635" s="2">
        <f t="shared" si="149"/>
        <v>1</v>
      </c>
    </row>
    <row r="636" spans="1:21" outlineLevel="1" x14ac:dyDescent="0.25">
      <c r="A636" s="3" t="s">
        <v>975</v>
      </c>
      <c r="B636" s="103"/>
      <c r="C636" s="103"/>
      <c r="D636" s="4" t="s">
        <v>1109</v>
      </c>
      <c r="E636" s="2" t="s">
        <v>1153</v>
      </c>
      <c r="F636" s="51">
        <v>0</v>
      </c>
      <c r="G636" s="51">
        <v>0</v>
      </c>
      <c r="H636" s="52">
        <v>0</v>
      </c>
      <c r="I636" s="51">
        <v>2500</v>
      </c>
      <c r="J636" s="51">
        <v>2746.09</v>
      </c>
      <c r="K636" s="52">
        <v>1746.06</v>
      </c>
      <c r="L636" s="52">
        <v>2500</v>
      </c>
      <c r="U636" s="2">
        <f t="shared" si="149"/>
        <v>1</v>
      </c>
    </row>
    <row r="637" spans="1:21" outlineLevel="1" x14ac:dyDescent="0.25">
      <c r="A637" s="3" t="s">
        <v>1063</v>
      </c>
      <c r="B637" s="103"/>
      <c r="C637" s="103"/>
      <c r="D637" s="4" t="s">
        <v>1218</v>
      </c>
      <c r="E637" s="2" t="s">
        <v>1331</v>
      </c>
      <c r="F637" s="51">
        <v>0</v>
      </c>
      <c r="G637" s="51">
        <v>0</v>
      </c>
      <c r="H637" s="52">
        <v>0</v>
      </c>
      <c r="I637" s="51">
        <v>50</v>
      </c>
      <c r="J637" s="51">
        <v>51.9</v>
      </c>
      <c r="K637" s="52">
        <v>46.16</v>
      </c>
      <c r="L637" s="52">
        <v>50</v>
      </c>
      <c r="U637" s="2">
        <f t="shared" si="149"/>
        <v>1</v>
      </c>
    </row>
    <row r="638" spans="1:21" outlineLevel="1" x14ac:dyDescent="0.25">
      <c r="A638" s="3" t="s">
        <v>1011</v>
      </c>
      <c r="B638" s="103"/>
      <c r="C638" s="103"/>
      <c r="D638" s="4" t="s">
        <v>1156</v>
      </c>
      <c r="E638" s="2" t="s">
        <v>1157</v>
      </c>
      <c r="F638" s="51">
        <v>0</v>
      </c>
      <c r="G638" s="51">
        <v>0</v>
      </c>
      <c r="H638" s="52">
        <v>126.87</v>
      </c>
      <c r="I638" s="51">
        <v>0</v>
      </c>
      <c r="J638" s="51">
        <v>0</v>
      </c>
      <c r="K638" s="52">
        <v>126.87</v>
      </c>
      <c r="L638" s="52">
        <v>0</v>
      </c>
      <c r="U638" s="2">
        <f t="shared" si="149"/>
        <v>1</v>
      </c>
    </row>
    <row r="639" spans="1:21" outlineLevel="1" x14ac:dyDescent="0.25">
      <c r="A639" s="3" t="s">
        <v>976</v>
      </c>
      <c r="B639" s="103"/>
      <c r="C639" s="103"/>
      <c r="D639" s="4" t="s">
        <v>1110</v>
      </c>
      <c r="E639" s="2" t="s">
        <v>1263</v>
      </c>
      <c r="F639" s="51">
        <v>0</v>
      </c>
      <c r="G639" s="51">
        <v>0</v>
      </c>
      <c r="H639" s="52">
        <v>0</v>
      </c>
      <c r="I639" s="51">
        <v>200</v>
      </c>
      <c r="J639" s="51">
        <v>51.9</v>
      </c>
      <c r="K639" s="52">
        <v>0</v>
      </c>
      <c r="L639" s="52">
        <v>200</v>
      </c>
      <c r="U639" s="2">
        <f t="shared" si="149"/>
        <v>1</v>
      </c>
    </row>
    <row r="640" spans="1:21" outlineLevel="1" x14ac:dyDescent="0.25">
      <c r="A640" s="3" t="s">
        <v>1065</v>
      </c>
      <c r="B640" s="103"/>
      <c r="C640" s="103"/>
      <c r="D640" s="4" t="s">
        <v>1220</v>
      </c>
      <c r="E640" s="2" t="s">
        <v>1333</v>
      </c>
      <c r="F640" s="51">
        <v>0</v>
      </c>
      <c r="G640" s="51">
        <v>0</v>
      </c>
      <c r="H640" s="52">
        <v>0</v>
      </c>
      <c r="I640" s="51">
        <v>0</v>
      </c>
      <c r="J640" s="51">
        <v>51.99</v>
      </c>
      <c r="K640" s="52">
        <v>0</v>
      </c>
      <c r="L640" s="52">
        <v>0</v>
      </c>
      <c r="U640" s="2">
        <f t="shared" si="149"/>
        <v>1</v>
      </c>
    </row>
    <row r="641" spans="1:21" outlineLevel="1" x14ac:dyDescent="0.25">
      <c r="A641" s="3" t="s">
        <v>1018</v>
      </c>
      <c r="B641" s="103"/>
      <c r="C641" s="103"/>
      <c r="D641" s="4" t="s">
        <v>1170</v>
      </c>
      <c r="E641" s="2" t="s">
        <v>1171</v>
      </c>
      <c r="F641" s="51">
        <v>0</v>
      </c>
      <c r="G641" s="51">
        <v>0</v>
      </c>
      <c r="H641" s="52">
        <v>0</v>
      </c>
      <c r="I641" s="51">
        <v>500</v>
      </c>
      <c r="J641" s="51">
        <v>304.45</v>
      </c>
      <c r="K641" s="52">
        <v>0</v>
      </c>
      <c r="L641" s="52">
        <v>500</v>
      </c>
      <c r="U641" s="2">
        <f t="shared" si="149"/>
        <v>1</v>
      </c>
    </row>
    <row r="642" spans="1:21" outlineLevel="1" x14ac:dyDescent="0.25">
      <c r="A642" s="3" t="s">
        <v>1019</v>
      </c>
      <c r="B642" s="103"/>
      <c r="C642" s="103"/>
      <c r="D642" s="4" t="s">
        <v>1172</v>
      </c>
      <c r="E642" s="2" t="s">
        <v>1173</v>
      </c>
      <c r="F642" s="51">
        <v>0</v>
      </c>
      <c r="G642" s="51">
        <v>0</v>
      </c>
      <c r="H642" s="52">
        <v>0</v>
      </c>
      <c r="I642" s="51">
        <v>600</v>
      </c>
      <c r="J642" s="51">
        <v>255.28</v>
      </c>
      <c r="K642" s="52">
        <v>0</v>
      </c>
      <c r="L642" s="52">
        <v>600</v>
      </c>
      <c r="U642" s="2">
        <f t="shared" si="149"/>
        <v>1</v>
      </c>
    </row>
    <row r="643" spans="1:21" outlineLevel="1" x14ac:dyDescent="0.25">
      <c r="A643" s="3" t="s">
        <v>994</v>
      </c>
      <c r="B643" s="103"/>
      <c r="C643" s="103"/>
      <c r="D643" s="4" t="s">
        <v>1128</v>
      </c>
      <c r="E643" s="2" t="s">
        <v>1279</v>
      </c>
      <c r="F643" s="51">
        <v>0</v>
      </c>
      <c r="G643" s="51">
        <v>455</v>
      </c>
      <c r="H643" s="52">
        <v>620</v>
      </c>
      <c r="I643" s="51">
        <v>12000</v>
      </c>
      <c r="J643" s="51">
        <v>11397.4</v>
      </c>
      <c r="K643" s="52">
        <v>12867.44</v>
      </c>
      <c r="L643" s="52">
        <v>12000</v>
      </c>
      <c r="U643" s="2">
        <f t="shared" si="149"/>
        <v>1</v>
      </c>
    </row>
    <row r="644" spans="1:21" x14ac:dyDescent="0.25">
      <c r="A644" s="22" t="s">
        <v>536</v>
      </c>
      <c r="B644" s="36"/>
      <c r="C644" s="38" t="str">
        <f t="shared" ref="C644:C797" si="150">+IF(OR(F644&lt;&gt;0,G644&lt;&gt;0,H644&lt;&gt;0,I644&lt;&gt;0,J644&lt;&gt;0,K644&lt;&gt;0,L644&lt;&gt;0),O644,)</f>
        <v>8101</v>
      </c>
      <c r="D644" s="38"/>
      <c r="E644" s="38" t="str">
        <f t="shared" ref="E644:E797" si="151">+IF(OR(F644&lt;&gt;0,G644&lt;&gt;0,H644&lt;&gt;0,I644&lt;&gt;0,J644&lt;&gt;0,K644&lt;&gt;0,L644&lt;&gt;0),P644,)</f>
        <v>Supplies-Health and Safety</v>
      </c>
      <c r="F644" s="53">
        <v>0</v>
      </c>
      <c r="G644" s="53">
        <v>455</v>
      </c>
      <c r="H644" s="98">
        <v>746.87</v>
      </c>
      <c r="I644" s="53">
        <v>17850</v>
      </c>
      <c r="J644" s="53">
        <v>19339.55</v>
      </c>
      <c r="K644" s="98">
        <v>16358.93</v>
      </c>
      <c r="L644" s="98">
        <v>17850</v>
      </c>
      <c r="O644" s="81" t="s">
        <v>466</v>
      </c>
      <c r="P644" s="82" t="s">
        <v>467</v>
      </c>
      <c r="U644" s="38">
        <f t="shared" si="119"/>
        <v>1</v>
      </c>
    </row>
    <row r="645" spans="1:21" outlineLevel="1" x14ac:dyDescent="0.25">
      <c r="A645" s="3" t="s">
        <v>1021</v>
      </c>
      <c r="B645" s="103"/>
      <c r="C645" s="103"/>
      <c r="D645" s="4" t="s">
        <v>1176</v>
      </c>
      <c r="E645" s="2" t="s">
        <v>1289</v>
      </c>
      <c r="F645" s="51">
        <v>1164</v>
      </c>
      <c r="G645" s="51">
        <v>0</v>
      </c>
      <c r="H645" s="52">
        <v>0</v>
      </c>
      <c r="I645" s="51">
        <v>10500</v>
      </c>
      <c r="J645" s="51">
        <v>3600</v>
      </c>
      <c r="K645" s="52">
        <v>12750.48</v>
      </c>
      <c r="L645" s="52">
        <v>10500</v>
      </c>
      <c r="U645" s="2">
        <f t="shared" ref="U645:U676" si="152">+IF(OR(F645&lt;&gt;0,G645&lt;&gt;0,H645&lt;&gt;0,I645&lt;&gt;0,J645&lt;&gt;0,K645&lt;&gt;0,L645&lt;&gt;0),1,)</f>
        <v>1</v>
      </c>
    </row>
    <row r="646" spans="1:21" outlineLevel="1" x14ac:dyDescent="0.25">
      <c r="A646" s="3" t="s">
        <v>989</v>
      </c>
      <c r="B646" s="103"/>
      <c r="C646" s="103"/>
      <c r="D646" s="4" t="s">
        <v>1123</v>
      </c>
      <c r="E646" s="2" t="s">
        <v>1274</v>
      </c>
      <c r="F646" s="51">
        <v>0</v>
      </c>
      <c r="G646" s="51">
        <v>1696.95</v>
      </c>
      <c r="H646" s="52">
        <v>102.12</v>
      </c>
      <c r="I646" s="51">
        <v>3000</v>
      </c>
      <c r="J646" s="51">
        <v>2639.88</v>
      </c>
      <c r="K646" s="52">
        <v>1048.8</v>
      </c>
      <c r="L646" s="52">
        <v>3000</v>
      </c>
      <c r="U646" s="2">
        <f t="shared" si="152"/>
        <v>1</v>
      </c>
    </row>
    <row r="647" spans="1:21" outlineLevel="1" x14ac:dyDescent="0.25">
      <c r="A647" s="3" t="s">
        <v>966</v>
      </c>
      <c r="B647" s="103"/>
      <c r="C647" s="103"/>
      <c r="D647" s="4" t="s">
        <v>1100</v>
      </c>
      <c r="E647" s="2" t="s">
        <v>1255</v>
      </c>
      <c r="F647" s="51">
        <v>500</v>
      </c>
      <c r="G647" s="51">
        <v>10.119999999999999</v>
      </c>
      <c r="H647" s="52">
        <v>0</v>
      </c>
      <c r="I647" s="51">
        <v>1500</v>
      </c>
      <c r="J647" s="51">
        <v>1418.43</v>
      </c>
      <c r="K647" s="52">
        <v>1298.48</v>
      </c>
      <c r="L647" s="52">
        <v>1500</v>
      </c>
      <c r="U647" s="2">
        <f t="shared" si="152"/>
        <v>1</v>
      </c>
    </row>
    <row r="648" spans="1:21" outlineLevel="1" x14ac:dyDescent="0.25">
      <c r="A648" s="3" t="s">
        <v>1024</v>
      </c>
      <c r="B648" s="103"/>
      <c r="C648" s="103"/>
      <c r="D648" s="4" t="s">
        <v>1179</v>
      </c>
      <c r="E648" s="2" t="s">
        <v>1292</v>
      </c>
      <c r="F648" s="51">
        <v>0</v>
      </c>
      <c r="G648" s="51">
        <v>0</v>
      </c>
      <c r="H648" s="52">
        <v>0</v>
      </c>
      <c r="I648" s="51">
        <v>100</v>
      </c>
      <c r="J648" s="51">
        <v>224.51</v>
      </c>
      <c r="K648" s="52">
        <v>0</v>
      </c>
      <c r="L648" s="52">
        <v>100</v>
      </c>
      <c r="U648" s="2">
        <f t="shared" si="152"/>
        <v>1</v>
      </c>
    </row>
    <row r="649" spans="1:21" outlineLevel="1" x14ac:dyDescent="0.25">
      <c r="A649" s="3" t="s">
        <v>1026</v>
      </c>
      <c r="B649" s="103"/>
      <c r="C649" s="103"/>
      <c r="D649" s="4" t="s">
        <v>1181</v>
      </c>
      <c r="E649" s="2" t="s">
        <v>1294</v>
      </c>
      <c r="F649" s="51">
        <v>0</v>
      </c>
      <c r="G649" s="51">
        <v>0</v>
      </c>
      <c r="H649" s="52">
        <v>47</v>
      </c>
      <c r="I649" s="51">
        <v>1500</v>
      </c>
      <c r="J649" s="51">
        <v>3177.35</v>
      </c>
      <c r="K649" s="52">
        <v>1486.83</v>
      </c>
      <c r="L649" s="52">
        <v>1500</v>
      </c>
      <c r="U649" s="2">
        <f t="shared" si="152"/>
        <v>1</v>
      </c>
    </row>
    <row r="650" spans="1:21" outlineLevel="1" x14ac:dyDescent="0.25">
      <c r="A650" s="3" t="s">
        <v>1027</v>
      </c>
      <c r="B650" s="103"/>
      <c r="C650" s="103"/>
      <c r="D650" s="4" t="s">
        <v>1182</v>
      </c>
      <c r="E650" s="2" t="s">
        <v>1295</v>
      </c>
      <c r="F650" s="51">
        <v>0</v>
      </c>
      <c r="G650" s="51">
        <v>0</v>
      </c>
      <c r="H650" s="52">
        <v>0</v>
      </c>
      <c r="I650" s="51">
        <v>350</v>
      </c>
      <c r="J650" s="51">
        <v>340.76</v>
      </c>
      <c r="K650" s="52">
        <v>323.86</v>
      </c>
      <c r="L650" s="52">
        <v>350</v>
      </c>
      <c r="U650" s="2">
        <f t="shared" si="152"/>
        <v>1</v>
      </c>
    </row>
    <row r="651" spans="1:21" outlineLevel="1" x14ac:dyDescent="0.25">
      <c r="A651" s="3" t="s">
        <v>1028</v>
      </c>
      <c r="B651" s="103"/>
      <c r="C651" s="103"/>
      <c r="D651" s="4" t="s">
        <v>1183</v>
      </c>
      <c r="E651" s="2" t="s">
        <v>1296</v>
      </c>
      <c r="F651" s="51">
        <v>0</v>
      </c>
      <c r="G651" s="51">
        <v>0</v>
      </c>
      <c r="H651" s="52">
        <v>0</v>
      </c>
      <c r="I651" s="51">
        <v>150</v>
      </c>
      <c r="J651" s="51">
        <v>0</v>
      </c>
      <c r="K651" s="52">
        <v>273.58</v>
      </c>
      <c r="L651" s="52">
        <v>150</v>
      </c>
      <c r="U651" s="2">
        <f t="shared" si="152"/>
        <v>1</v>
      </c>
    </row>
    <row r="652" spans="1:21" outlineLevel="1" x14ac:dyDescent="0.25">
      <c r="A652" s="3" t="s">
        <v>1029</v>
      </c>
      <c r="B652" s="103"/>
      <c r="C652" s="103"/>
      <c r="D652" s="4" t="s">
        <v>1184</v>
      </c>
      <c r="E652" s="2" t="s">
        <v>1297</v>
      </c>
      <c r="F652" s="51">
        <v>0</v>
      </c>
      <c r="G652" s="51">
        <v>0</v>
      </c>
      <c r="H652" s="52">
        <v>93.93</v>
      </c>
      <c r="I652" s="51">
        <v>300</v>
      </c>
      <c r="J652" s="51">
        <v>58.64</v>
      </c>
      <c r="K652" s="52">
        <v>290.64999999999998</v>
      </c>
      <c r="L652" s="52">
        <v>300</v>
      </c>
      <c r="U652" s="2">
        <f t="shared" si="152"/>
        <v>1</v>
      </c>
    </row>
    <row r="653" spans="1:21" outlineLevel="1" x14ac:dyDescent="0.25">
      <c r="A653" s="3" t="s">
        <v>1030</v>
      </c>
      <c r="B653" s="103"/>
      <c r="C653" s="103"/>
      <c r="D653" s="4" t="s">
        <v>1185</v>
      </c>
      <c r="E653" s="2" t="s">
        <v>1298</v>
      </c>
      <c r="F653" s="51">
        <v>0</v>
      </c>
      <c r="G653" s="51">
        <v>0</v>
      </c>
      <c r="H653" s="52">
        <v>0</v>
      </c>
      <c r="I653" s="51">
        <v>150</v>
      </c>
      <c r="J653" s="51">
        <v>296.58</v>
      </c>
      <c r="K653" s="52">
        <v>602.47</v>
      </c>
      <c r="L653" s="52">
        <v>150</v>
      </c>
      <c r="U653" s="2">
        <f t="shared" si="152"/>
        <v>1</v>
      </c>
    </row>
    <row r="654" spans="1:21" outlineLevel="1" x14ac:dyDescent="0.25">
      <c r="A654" s="3" t="s">
        <v>1031</v>
      </c>
      <c r="B654" s="103"/>
      <c r="C654" s="103"/>
      <c r="D654" s="4" t="s">
        <v>1186</v>
      </c>
      <c r="E654" s="2" t="s">
        <v>1299</v>
      </c>
      <c r="F654" s="51">
        <v>0</v>
      </c>
      <c r="G654" s="51">
        <v>0</v>
      </c>
      <c r="H654" s="52">
        <v>0</v>
      </c>
      <c r="I654" s="51">
        <v>300</v>
      </c>
      <c r="J654" s="51">
        <v>0</v>
      </c>
      <c r="K654" s="52">
        <v>339.6</v>
      </c>
      <c r="L654" s="52">
        <v>300</v>
      </c>
      <c r="U654" s="2">
        <f t="shared" si="152"/>
        <v>1</v>
      </c>
    </row>
    <row r="655" spans="1:21" outlineLevel="1" x14ac:dyDescent="0.25">
      <c r="A655" s="3" t="s">
        <v>1032</v>
      </c>
      <c r="B655" s="103"/>
      <c r="C655" s="103"/>
      <c r="D655" s="4" t="s">
        <v>1187</v>
      </c>
      <c r="E655" s="2" t="s">
        <v>1300</v>
      </c>
      <c r="F655" s="51">
        <v>0</v>
      </c>
      <c r="G655" s="51">
        <v>0</v>
      </c>
      <c r="H655" s="52">
        <v>0</v>
      </c>
      <c r="I655" s="51">
        <v>500</v>
      </c>
      <c r="J655" s="51">
        <v>0</v>
      </c>
      <c r="K655" s="52">
        <v>0</v>
      </c>
      <c r="L655" s="52">
        <v>500</v>
      </c>
      <c r="U655" s="2">
        <f t="shared" si="152"/>
        <v>1</v>
      </c>
    </row>
    <row r="656" spans="1:21" outlineLevel="1" x14ac:dyDescent="0.25">
      <c r="A656" s="3" t="s">
        <v>1033</v>
      </c>
      <c r="B656" s="103"/>
      <c r="C656" s="103"/>
      <c r="D656" s="4" t="s">
        <v>1188</v>
      </c>
      <c r="E656" s="2" t="s">
        <v>1301</v>
      </c>
      <c r="F656" s="51">
        <v>0</v>
      </c>
      <c r="G656" s="51">
        <v>0</v>
      </c>
      <c r="H656" s="52">
        <v>0</v>
      </c>
      <c r="I656" s="51">
        <v>200</v>
      </c>
      <c r="J656" s="51">
        <v>0</v>
      </c>
      <c r="K656" s="52">
        <v>469.13</v>
      </c>
      <c r="L656" s="52">
        <v>200</v>
      </c>
      <c r="U656" s="2">
        <f t="shared" si="152"/>
        <v>1</v>
      </c>
    </row>
    <row r="657" spans="1:21" outlineLevel="1" x14ac:dyDescent="0.25">
      <c r="A657" s="3" t="s">
        <v>1034</v>
      </c>
      <c r="B657" s="103"/>
      <c r="C657" s="103"/>
      <c r="D657" s="4" t="s">
        <v>1189</v>
      </c>
      <c r="E657" s="2" t="s">
        <v>1302</v>
      </c>
      <c r="F657" s="51">
        <v>0</v>
      </c>
      <c r="G657" s="51">
        <v>0</v>
      </c>
      <c r="H657" s="52">
        <v>0</v>
      </c>
      <c r="I657" s="51">
        <v>1200</v>
      </c>
      <c r="J657" s="51">
        <v>718.38</v>
      </c>
      <c r="K657" s="52">
        <v>1379.2</v>
      </c>
      <c r="L657" s="52">
        <v>1200</v>
      </c>
      <c r="U657" s="2">
        <f t="shared" si="152"/>
        <v>1</v>
      </c>
    </row>
    <row r="658" spans="1:21" outlineLevel="1" x14ac:dyDescent="0.25">
      <c r="A658" s="3" t="s">
        <v>1079</v>
      </c>
      <c r="B658" s="103"/>
      <c r="C658" s="103"/>
      <c r="D658" s="4" t="s">
        <v>1234</v>
      </c>
      <c r="E658" s="2" t="s">
        <v>1347</v>
      </c>
      <c r="F658" s="51">
        <v>0</v>
      </c>
      <c r="G658" s="51">
        <v>0</v>
      </c>
      <c r="H658" s="52">
        <v>0</v>
      </c>
      <c r="I658" s="51">
        <v>0</v>
      </c>
      <c r="J658" s="51">
        <v>218.32</v>
      </c>
      <c r="K658" s="52">
        <v>0</v>
      </c>
      <c r="L658" s="52">
        <v>0</v>
      </c>
      <c r="U658" s="2">
        <f t="shared" si="152"/>
        <v>1</v>
      </c>
    </row>
    <row r="659" spans="1:21" outlineLevel="1" x14ac:dyDescent="0.25">
      <c r="A659" s="3" t="s">
        <v>1035</v>
      </c>
      <c r="B659" s="103"/>
      <c r="C659" s="103"/>
      <c r="D659" s="4" t="s">
        <v>1190</v>
      </c>
      <c r="E659" s="2" t="s">
        <v>1303</v>
      </c>
      <c r="F659" s="51">
        <v>0</v>
      </c>
      <c r="G659" s="51">
        <v>0</v>
      </c>
      <c r="H659" s="52">
        <v>0</v>
      </c>
      <c r="I659" s="51">
        <v>150</v>
      </c>
      <c r="J659" s="51">
        <v>94.49</v>
      </c>
      <c r="K659" s="52">
        <v>432.52</v>
      </c>
      <c r="L659" s="52">
        <v>150</v>
      </c>
      <c r="U659" s="2">
        <f t="shared" si="152"/>
        <v>1</v>
      </c>
    </row>
    <row r="660" spans="1:21" outlineLevel="1" x14ac:dyDescent="0.25">
      <c r="A660" s="3" t="s">
        <v>1036</v>
      </c>
      <c r="B660" s="103"/>
      <c r="C660" s="103"/>
      <c r="D660" s="4" t="s">
        <v>1191</v>
      </c>
      <c r="E660" s="2" t="s">
        <v>1304</v>
      </c>
      <c r="F660" s="51">
        <v>0</v>
      </c>
      <c r="G660" s="51">
        <v>0</v>
      </c>
      <c r="H660" s="52">
        <v>0</v>
      </c>
      <c r="I660" s="51">
        <v>100</v>
      </c>
      <c r="J660" s="51">
        <v>0</v>
      </c>
      <c r="K660" s="52">
        <v>0</v>
      </c>
      <c r="L660" s="52">
        <v>100</v>
      </c>
      <c r="U660" s="2">
        <f t="shared" si="152"/>
        <v>1</v>
      </c>
    </row>
    <row r="661" spans="1:21" outlineLevel="1" x14ac:dyDescent="0.25">
      <c r="A661" s="3" t="s">
        <v>1038</v>
      </c>
      <c r="B661" s="103"/>
      <c r="C661" s="103"/>
      <c r="D661" s="4" t="s">
        <v>1193</v>
      </c>
      <c r="E661" s="2" t="s">
        <v>1306</v>
      </c>
      <c r="F661" s="51">
        <v>0</v>
      </c>
      <c r="G661" s="51">
        <v>0</v>
      </c>
      <c r="H661" s="52">
        <v>0</v>
      </c>
      <c r="I661" s="51">
        <v>0</v>
      </c>
      <c r="J661" s="51">
        <v>272.2</v>
      </c>
      <c r="K661" s="52">
        <v>0</v>
      </c>
      <c r="L661" s="52">
        <v>0</v>
      </c>
      <c r="U661" s="2">
        <f t="shared" si="152"/>
        <v>1</v>
      </c>
    </row>
    <row r="662" spans="1:21" outlineLevel="1" x14ac:dyDescent="0.25">
      <c r="A662" s="3" t="s">
        <v>1040</v>
      </c>
      <c r="B662" s="103"/>
      <c r="C662" s="103"/>
      <c r="D662" s="4" t="s">
        <v>1195</v>
      </c>
      <c r="E662" s="2" t="s">
        <v>1308</v>
      </c>
      <c r="F662" s="51">
        <v>0</v>
      </c>
      <c r="G662" s="51">
        <v>0</v>
      </c>
      <c r="H662" s="52">
        <v>0</v>
      </c>
      <c r="I662" s="51">
        <v>250</v>
      </c>
      <c r="J662" s="51">
        <v>0</v>
      </c>
      <c r="K662" s="52">
        <v>0</v>
      </c>
      <c r="L662" s="52">
        <v>250</v>
      </c>
      <c r="U662" s="2">
        <f t="shared" si="152"/>
        <v>1</v>
      </c>
    </row>
    <row r="663" spans="1:21" outlineLevel="1" x14ac:dyDescent="0.25">
      <c r="A663" s="3" t="s">
        <v>1041</v>
      </c>
      <c r="B663" s="103"/>
      <c r="C663" s="103"/>
      <c r="D663" s="4" t="s">
        <v>1196</v>
      </c>
      <c r="E663" s="2" t="s">
        <v>1309</v>
      </c>
      <c r="F663" s="51">
        <v>0</v>
      </c>
      <c r="G663" s="51">
        <v>0</v>
      </c>
      <c r="H663" s="52">
        <v>0</v>
      </c>
      <c r="I663" s="51">
        <v>150</v>
      </c>
      <c r="J663" s="51">
        <v>155.76</v>
      </c>
      <c r="K663" s="52">
        <v>0</v>
      </c>
      <c r="L663" s="52">
        <v>150</v>
      </c>
      <c r="U663" s="2">
        <f t="shared" si="152"/>
        <v>1</v>
      </c>
    </row>
    <row r="664" spans="1:21" outlineLevel="1" x14ac:dyDescent="0.25">
      <c r="A664" s="3" t="s">
        <v>1042</v>
      </c>
      <c r="B664" s="103"/>
      <c r="C664" s="103"/>
      <c r="D664" s="4" t="s">
        <v>1197</v>
      </c>
      <c r="E664" s="2" t="s">
        <v>1310</v>
      </c>
      <c r="F664" s="51">
        <v>0</v>
      </c>
      <c r="G664" s="51">
        <v>0</v>
      </c>
      <c r="H664" s="52">
        <v>0</v>
      </c>
      <c r="I664" s="51">
        <v>0</v>
      </c>
      <c r="J664" s="51">
        <v>73.67</v>
      </c>
      <c r="K664" s="52">
        <v>314.55</v>
      </c>
      <c r="L664" s="52">
        <v>0</v>
      </c>
      <c r="U664" s="2">
        <f t="shared" si="152"/>
        <v>1</v>
      </c>
    </row>
    <row r="665" spans="1:21" outlineLevel="1" x14ac:dyDescent="0.25">
      <c r="A665" s="3" t="s">
        <v>1043</v>
      </c>
      <c r="B665" s="103"/>
      <c r="C665" s="103"/>
      <c r="D665" s="4" t="s">
        <v>1198</v>
      </c>
      <c r="E665" s="2" t="s">
        <v>1311</v>
      </c>
      <c r="F665" s="51">
        <v>0</v>
      </c>
      <c r="G665" s="51">
        <v>0</v>
      </c>
      <c r="H665" s="52">
        <v>0</v>
      </c>
      <c r="I665" s="51">
        <v>750</v>
      </c>
      <c r="J665" s="51">
        <v>511.24</v>
      </c>
      <c r="K665" s="52">
        <v>802.04</v>
      </c>
      <c r="L665" s="52">
        <v>750</v>
      </c>
      <c r="U665" s="2">
        <f t="shared" si="152"/>
        <v>1</v>
      </c>
    </row>
    <row r="666" spans="1:21" outlineLevel="1" x14ac:dyDescent="0.25">
      <c r="A666" s="3" t="s">
        <v>1044</v>
      </c>
      <c r="B666" s="103"/>
      <c r="C666" s="103"/>
      <c r="D666" s="4" t="s">
        <v>1199</v>
      </c>
      <c r="E666" s="2" t="s">
        <v>1312</v>
      </c>
      <c r="F666" s="51">
        <v>0</v>
      </c>
      <c r="G666" s="51">
        <v>0</v>
      </c>
      <c r="H666" s="52">
        <v>0</v>
      </c>
      <c r="I666" s="51">
        <v>300</v>
      </c>
      <c r="J666" s="51">
        <v>339.31</v>
      </c>
      <c r="K666" s="52">
        <v>339.82</v>
      </c>
      <c r="L666" s="52">
        <v>300</v>
      </c>
      <c r="U666" s="2">
        <f t="shared" si="152"/>
        <v>1</v>
      </c>
    </row>
    <row r="667" spans="1:21" outlineLevel="1" x14ac:dyDescent="0.25">
      <c r="A667" s="3" t="s">
        <v>999</v>
      </c>
      <c r="B667" s="103"/>
      <c r="C667" s="103"/>
      <c r="D667" s="4" t="s">
        <v>1133</v>
      </c>
      <c r="E667" s="2" t="s">
        <v>1282</v>
      </c>
      <c r="F667" s="51">
        <v>0</v>
      </c>
      <c r="G667" s="51">
        <v>0</v>
      </c>
      <c r="H667" s="52">
        <v>0</v>
      </c>
      <c r="I667" s="51">
        <v>1000</v>
      </c>
      <c r="J667" s="51">
        <v>79.67</v>
      </c>
      <c r="K667" s="52">
        <v>20.3</v>
      </c>
      <c r="L667" s="52">
        <v>1000</v>
      </c>
      <c r="U667" s="2">
        <f t="shared" si="152"/>
        <v>1</v>
      </c>
    </row>
    <row r="668" spans="1:21" outlineLevel="1" x14ac:dyDescent="0.25">
      <c r="A668" s="3" t="s">
        <v>990</v>
      </c>
      <c r="B668" s="103"/>
      <c r="C668" s="103"/>
      <c r="D668" s="4" t="s">
        <v>1124</v>
      </c>
      <c r="E668" s="2" t="s">
        <v>1275</v>
      </c>
      <c r="F668" s="51">
        <v>0</v>
      </c>
      <c r="G668" s="51">
        <v>0</v>
      </c>
      <c r="H668" s="52">
        <v>71.819999999999993</v>
      </c>
      <c r="I668" s="51">
        <v>0</v>
      </c>
      <c r="J668" s="51">
        <v>0</v>
      </c>
      <c r="K668" s="52">
        <v>3252.92</v>
      </c>
      <c r="L668" s="52">
        <v>0</v>
      </c>
      <c r="U668" s="2">
        <f t="shared" si="152"/>
        <v>1</v>
      </c>
    </row>
    <row r="669" spans="1:21" outlineLevel="1" x14ac:dyDescent="0.25">
      <c r="A669" s="3" t="s">
        <v>1000</v>
      </c>
      <c r="B669" s="103"/>
      <c r="C669" s="103"/>
      <c r="D669" s="4" t="s">
        <v>1134</v>
      </c>
      <c r="E669" s="2" t="s">
        <v>1283</v>
      </c>
      <c r="F669" s="51">
        <v>0</v>
      </c>
      <c r="G669" s="51">
        <v>0</v>
      </c>
      <c r="H669" s="52">
        <v>0</v>
      </c>
      <c r="I669" s="51">
        <v>1500</v>
      </c>
      <c r="J669" s="51">
        <v>0</v>
      </c>
      <c r="K669" s="52">
        <v>1496.93</v>
      </c>
      <c r="L669" s="52">
        <v>1500</v>
      </c>
      <c r="U669" s="2">
        <f t="shared" si="152"/>
        <v>1</v>
      </c>
    </row>
    <row r="670" spans="1:21" outlineLevel="1" x14ac:dyDescent="0.25">
      <c r="A670" s="3" t="s">
        <v>1001</v>
      </c>
      <c r="B670" s="103"/>
      <c r="C670" s="103"/>
      <c r="D670" s="4" t="s">
        <v>1135</v>
      </c>
      <c r="E670" s="2" t="s">
        <v>1284</v>
      </c>
      <c r="F670" s="51">
        <v>0</v>
      </c>
      <c r="G670" s="51">
        <v>0</v>
      </c>
      <c r="H670" s="52">
        <v>63.16</v>
      </c>
      <c r="I670" s="51">
        <v>1000</v>
      </c>
      <c r="J670" s="51">
        <v>567.98</v>
      </c>
      <c r="K670" s="52">
        <v>355.52</v>
      </c>
      <c r="L670" s="52">
        <v>1000</v>
      </c>
      <c r="U670" s="2">
        <f t="shared" si="152"/>
        <v>1</v>
      </c>
    </row>
    <row r="671" spans="1:21" outlineLevel="1" x14ac:dyDescent="0.25">
      <c r="A671" s="3" t="s">
        <v>1002</v>
      </c>
      <c r="B671" s="103"/>
      <c r="C671" s="103"/>
      <c r="D671" s="4" t="s">
        <v>1136</v>
      </c>
      <c r="E671" s="2" t="s">
        <v>1285</v>
      </c>
      <c r="F671" s="51">
        <v>0</v>
      </c>
      <c r="G671" s="51">
        <v>0</v>
      </c>
      <c r="H671" s="52">
        <v>0</v>
      </c>
      <c r="I671" s="51">
        <v>1500</v>
      </c>
      <c r="J671" s="51">
        <v>4547.74</v>
      </c>
      <c r="K671" s="52">
        <v>1195.6099999999999</v>
      </c>
      <c r="L671" s="52">
        <v>1500</v>
      </c>
      <c r="U671" s="2">
        <f t="shared" si="152"/>
        <v>1</v>
      </c>
    </row>
    <row r="672" spans="1:21" outlineLevel="1" x14ac:dyDescent="0.25">
      <c r="A672" s="3" t="s">
        <v>1045</v>
      </c>
      <c r="B672" s="103"/>
      <c r="C672" s="103"/>
      <c r="D672" s="4" t="s">
        <v>1200</v>
      </c>
      <c r="E672" s="2" t="s">
        <v>1313</v>
      </c>
      <c r="F672" s="51">
        <v>0</v>
      </c>
      <c r="G672" s="51">
        <v>0</v>
      </c>
      <c r="H672" s="52">
        <v>0</v>
      </c>
      <c r="I672" s="51">
        <v>150</v>
      </c>
      <c r="J672" s="51">
        <v>0</v>
      </c>
      <c r="K672" s="52">
        <v>25.16</v>
      </c>
      <c r="L672" s="52">
        <v>150</v>
      </c>
      <c r="U672" s="2">
        <f t="shared" si="152"/>
        <v>1</v>
      </c>
    </row>
    <row r="673" spans="1:21" outlineLevel="1" x14ac:dyDescent="0.25">
      <c r="A673" s="3" t="s">
        <v>1046</v>
      </c>
      <c r="B673" s="103"/>
      <c r="C673" s="103"/>
      <c r="D673" s="4" t="s">
        <v>1201</v>
      </c>
      <c r="E673" s="2" t="s">
        <v>1314</v>
      </c>
      <c r="F673" s="51">
        <v>0</v>
      </c>
      <c r="G673" s="51">
        <v>1.64</v>
      </c>
      <c r="H673" s="52">
        <v>0</v>
      </c>
      <c r="I673" s="51">
        <v>50</v>
      </c>
      <c r="J673" s="51">
        <v>53.74</v>
      </c>
      <c r="K673" s="52">
        <v>144.93</v>
      </c>
      <c r="L673" s="52">
        <v>50</v>
      </c>
      <c r="U673" s="2">
        <f t="shared" si="152"/>
        <v>1</v>
      </c>
    </row>
    <row r="674" spans="1:21" outlineLevel="1" x14ac:dyDescent="0.25">
      <c r="A674" s="3" t="s">
        <v>1047</v>
      </c>
      <c r="B674" s="103"/>
      <c r="C674" s="103"/>
      <c r="D674" s="4" t="s">
        <v>1202</v>
      </c>
      <c r="E674" s="2" t="s">
        <v>1315</v>
      </c>
      <c r="F674" s="51">
        <v>0</v>
      </c>
      <c r="G674" s="51">
        <v>0</v>
      </c>
      <c r="H674" s="52">
        <v>0</v>
      </c>
      <c r="I674" s="51">
        <v>500</v>
      </c>
      <c r="J674" s="51">
        <v>0</v>
      </c>
      <c r="K674" s="52">
        <v>394.19</v>
      </c>
      <c r="L674" s="52">
        <v>500</v>
      </c>
      <c r="U674" s="2">
        <f t="shared" si="152"/>
        <v>1</v>
      </c>
    </row>
    <row r="675" spans="1:21" outlineLevel="1" x14ac:dyDescent="0.25">
      <c r="A675" s="3" t="s">
        <v>1048</v>
      </c>
      <c r="B675" s="103"/>
      <c r="C675" s="103"/>
      <c r="D675" s="4" t="s">
        <v>1203</v>
      </c>
      <c r="E675" s="2" t="s">
        <v>1316</v>
      </c>
      <c r="F675" s="51">
        <v>0</v>
      </c>
      <c r="G675" s="51">
        <v>0</v>
      </c>
      <c r="H675" s="52">
        <v>0</v>
      </c>
      <c r="I675" s="51">
        <v>75</v>
      </c>
      <c r="J675" s="51">
        <v>0</v>
      </c>
      <c r="K675" s="52">
        <v>59.88</v>
      </c>
      <c r="L675" s="52">
        <v>75</v>
      </c>
      <c r="U675" s="2">
        <f t="shared" si="152"/>
        <v>1</v>
      </c>
    </row>
    <row r="676" spans="1:21" outlineLevel="1" x14ac:dyDescent="0.25">
      <c r="A676" s="3" t="s">
        <v>1049</v>
      </c>
      <c r="B676" s="103"/>
      <c r="C676" s="103"/>
      <c r="D676" s="4" t="s">
        <v>1204</v>
      </c>
      <c r="E676" s="2" t="s">
        <v>1317</v>
      </c>
      <c r="F676" s="51">
        <v>0</v>
      </c>
      <c r="G676" s="51">
        <v>0</v>
      </c>
      <c r="H676" s="52">
        <v>0</v>
      </c>
      <c r="I676" s="51">
        <v>500</v>
      </c>
      <c r="J676" s="51">
        <v>0</v>
      </c>
      <c r="K676" s="52">
        <v>578.35</v>
      </c>
      <c r="L676" s="52">
        <v>500</v>
      </c>
      <c r="U676" s="2">
        <f t="shared" si="152"/>
        <v>1</v>
      </c>
    </row>
    <row r="677" spans="1:21" outlineLevel="1" x14ac:dyDescent="0.25">
      <c r="A677" s="3" t="s">
        <v>972</v>
      </c>
      <c r="B677" s="103"/>
      <c r="C677" s="103"/>
      <c r="D677" s="4" t="s">
        <v>1106</v>
      </c>
      <c r="E677" s="2" t="s">
        <v>1261</v>
      </c>
      <c r="F677" s="51">
        <v>0</v>
      </c>
      <c r="G677" s="51">
        <v>0</v>
      </c>
      <c r="H677" s="52">
        <v>2576.96</v>
      </c>
      <c r="I677" s="51">
        <v>4000</v>
      </c>
      <c r="J677" s="51">
        <v>4198.51</v>
      </c>
      <c r="K677" s="52">
        <v>3781.41</v>
      </c>
      <c r="L677" s="52">
        <v>4000</v>
      </c>
      <c r="U677" s="2">
        <f t="shared" ref="U677:U708" si="153">+IF(OR(F677&lt;&gt;0,G677&lt;&gt;0,H677&lt;&gt;0,I677&lt;&gt;0,J677&lt;&gt;0,K677&lt;&gt;0,L677&lt;&gt;0),1,)</f>
        <v>1</v>
      </c>
    </row>
    <row r="678" spans="1:21" outlineLevel="1" x14ac:dyDescent="0.25">
      <c r="A678" s="3" t="s">
        <v>1050</v>
      </c>
      <c r="B678" s="103"/>
      <c r="C678" s="103"/>
      <c r="D678" s="4" t="s">
        <v>1205</v>
      </c>
      <c r="E678" s="2" t="s">
        <v>1318</v>
      </c>
      <c r="F678" s="51">
        <v>0</v>
      </c>
      <c r="G678" s="51">
        <v>0</v>
      </c>
      <c r="H678" s="52">
        <v>0</v>
      </c>
      <c r="I678" s="51">
        <v>0</v>
      </c>
      <c r="J678" s="51">
        <v>0</v>
      </c>
      <c r="K678" s="52">
        <v>1082.3</v>
      </c>
      <c r="L678" s="52">
        <v>0</v>
      </c>
      <c r="U678" s="2">
        <f t="shared" si="153"/>
        <v>1</v>
      </c>
    </row>
    <row r="679" spans="1:21" outlineLevel="1" x14ac:dyDescent="0.25">
      <c r="A679" s="3" t="s">
        <v>1051</v>
      </c>
      <c r="B679" s="103"/>
      <c r="C679" s="103"/>
      <c r="D679" s="4" t="s">
        <v>1206</v>
      </c>
      <c r="E679" s="2" t="s">
        <v>1319</v>
      </c>
      <c r="F679" s="51">
        <v>0</v>
      </c>
      <c r="G679" s="51">
        <v>61.76</v>
      </c>
      <c r="H679" s="52">
        <v>0</v>
      </c>
      <c r="I679" s="51">
        <v>100</v>
      </c>
      <c r="J679" s="51">
        <v>61.76</v>
      </c>
      <c r="K679" s="52">
        <v>101.98</v>
      </c>
      <c r="L679" s="52">
        <v>100</v>
      </c>
      <c r="U679" s="2">
        <f t="shared" si="153"/>
        <v>1</v>
      </c>
    </row>
    <row r="680" spans="1:21" outlineLevel="1" x14ac:dyDescent="0.25">
      <c r="A680" s="3" t="s">
        <v>973</v>
      </c>
      <c r="B680" s="103"/>
      <c r="C680" s="103"/>
      <c r="D680" s="4" t="s">
        <v>1107</v>
      </c>
      <c r="E680" s="2" t="s">
        <v>1262</v>
      </c>
      <c r="F680" s="51">
        <v>0</v>
      </c>
      <c r="G680" s="51">
        <v>0</v>
      </c>
      <c r="H680" s="52">
        <v>0</v>
      </c>
      <c r="I680" s="51">
        <v>900</v>
      </c>
      <c r="J680" s="51">
        <v>1554.15</v>
      </c>
      <c r="K680" s="52">
        <v>1267.8499999999999</v>
      </c>
      <c r="L680" s="52">
        <v>900</v>
      </c>
      <c r="U680" s="2">
        <f t="shared" si="153"/>
        <v>1</v>
      </c>
    </row>
    <row r="681" spans="1:21" outlineLevel="1" x14ac:dyDescent="0.25">
      <c r="A681" s="3" t="s">
        <v>1054</v>
      </c>
      <c r="B681" s="103"/>
      <c r="C681" s="103"/>
      <c r="D681" s="4" t="s">
        <v>1209</v>
      </c>
      <c r="E681" s="2" t="s">
        <v>1322</v>
      </c>
      <c r="F681" s="51">
        <v>0</v>
      </c>
      <c r="G681" s="51">
        <v>427.61</v>
      </c>
      <c r="H681" s="52">
        <v>0</v>
      </c>
      <c r="I681" s="51">
        <v>0</v>
      </c>
      <c r="J681" s="51">
        <v>427.61</v>
      </c>
      <c r="K681" s="52">
        <v>512.02</v>
      </c>
      <c r="L681" s="52">
        <v>0</v>
      </c>
      <c r="U681" s="2">
        <f t="shared" si="153"/>
        <v>1</v>
      </c>
    </row>
    <row r="682" spans="1:21" outlineLevel="1" x14ac:dyDescent="0.25">
      <c r="A682" s="3" t="s">
        <v>1080</v>
      </c>
      <c r="B682" s="103"/>
      <c r="C682" s="103"/>
      <c r="D682" s="4" t="s">
        <v>1235</v>
      </c>
      <c r="E682" s="2" t="s">
        <v>1348</v>
      </c>
      <c r="F682" s="51">
        <v>3000</v>
      </c>
      <c r="G682" s="51">
        <v>2495.34</v>
      </c>
      <c r="H682" s="52">
        <v>3442.14</v>
      </c>
      <c r="I682" s="51">
        <v>8000</v>
      </c>
      <c r="J682" s="51">
        <v>9182.74</v>
      </c>
      <c r="K682" s="52">
        <v>6111.14</v>
      </c>
      <c r="L682" s="52">
        <v>8000</v>
      </c>
      <c r="U682" s="2">
        <f t="shared" si="153"/>
        <v>1</v>
      </c>
    </row>
    <row r="683" spans="1:21" outlineLevel="1" x14ac:dyDescent="0.25">
      <c r="A683" s="3" t="s">
        <v>1007</v>
      </c>
      <c r="B683" s="103"/>
      <c r="C683" s="103"/>
      <c r="D683" s="4" t="s">
        <v>1146</v>
      </c>
      <c r="E683" s="2" t="s">
        <v>1147</v>
      </c>
      <c r="F683" s="51">
        <v>0</v>
      </c>
      <c r="G683" s="51">
        <v>158.13</v>
      </c>
      <c r="H683" s="52">
        <v>0</v>
      </c>
      <c r="I683" s="51">
        <v>300</v>
      </c>
      <c r="J683" s="51">
        <v>554.71</v>
      </c>
      <c r="K683" s="52">
        <v>200.19</v>
      </c>
      <c r="L683" s="52">
        <v>300</v>
      </c>
      <c r="U683" s="2">
        <f t="shared" si="153"/>
        <v>1</v>
      </c>
    </row>
    <row r="684" spans="1:21" outlineLevel="1" x14ac:dyDescent="0.25">
      <c r="A684" s="3" t="s">
        <v>1055</v>
      </c>
      <c r="B684" s="103"/>
      <c r="C684" s="103"/>
      <c r="D684" s="4" t="s">
        <v>1210</v>
      </c>
      <c r="E684" s="2" t="s">
        <v>1323</v>
      </c>
      <c r="F684" s="51">
        <v>0</v>
      </c>
      <c r="G684" s="51">
        <v>5481.22</v>
      </c>
      <c r="H684" s="52">
        <v>-2692.65</v>
      </c>
      <c r="I684" s="51">
        <v>10000</v>
      </c>
      <c r="J684" s="51">
        <v>8816.51</v>
      </c>
      <c r="K684" s="52">
        <v>9103.02</v>
      </c>
      <c r="L684" s="52">
        <v>10000</v>
      </c>
      <c r="U684" s="2">
        <f t="shared" si="153"/>
        <v>1</v>
      </c>
    </row>
    <row r="685" spans="1:21" outlineLevel="1" x14ac:dyDescent="0.25">
      <c r="A685" s="3" t="s">
        <v>1057</v>
      </c>
      <c r="B685" s="103"/>
      <c r="C685" s="103"/>
      <c r="D685" s="4" t="s">
        <v>1212</v>
      </c>
      <c r="E685" s="2" t="s">
        <v>1325</v>
      </c>
      <c r="F685" s="51">
        <v>0</v>
      </c>
      <c r="G685" s="51">
        <v>0</v>
      </c>
      <c r="H685" s="52">
        <v>400</v>
      </c>
      <c r="I685" s="51">
        <v>4000</v>
      </c>
      <c r="J685" s="51">
        <v>7220.94</v>
      </c>
      <c r="K685" s="52">
        <v>5467.4</v>
      </c>
      <c r="L685" s="52">
        <v>4000</v>
      </c>
      <c r="U685" s="2">
        <f t="shared" si="153"/>
        <v>1</v>
      </c>
    </row>
    <row r="686" spans="1:21" outlineLevel="1" x14ac:dyDescent="0.25">
      <c r="A686" s="3" t="s">
        <v>1058</v>
      </c>
      <c r="B686" s="103"/>
      <c r="C686" s="103"/>
      <c r="D686" s="4" t="s">
        <v>1213</v>
      </c>
      <c r="E686" s="2" t="s">
        <v>1326</v>
      </c>
      <c r="F686" s="51">
        <v>0</v>
      </c>
      <c r="G686" s="51">
        <v>0</v>
      </c>
      <c r="H686" s="52">
        <v>0</v>
      </c>
      <c r="I686" s="51">
        <v>0</v>
      </c>
      <c r="J686" s="51">
        <v>0</v>
      </c>
      <c r="K686" s="52">
        <v>648.20000000000005</v>
      </c>
      <c r="L686" s="52">
        <v>0</v>
      </c>
      <c r="U686" s="2">
        <f t="shared" si="153"/>
        <v>1</v>
      </c>
    </row>
    <row r="687" spans="1:21" outlineLevel="1" x14ac:dyDescent="0.25">
      <c r="A687" s="3" t="s">
        <v>1059</v>
      </c>
      <c r="B687" s="103"/>
      <c r="C687" s="103"/>
      <c r="D687" s="4" t="s">
        <v>1214</v>
      </c>
      <c r="E687" s="2" t="s">
        <v>1327</v>
      </c>
      <c r="F687" s="51">
        <v>700</v>
      </c>
      <c r="G687" s="51">
        <v>611.96</v>
      </c>
      <c r="H687" s="52">
        <v>523.12</v>
      </c>
      <c r="I687" s="51">
        <v>700</v>
      </c>
      <c r="J687" s="51">
        <v>644.45000000000005</v>
      </c>
      <c r="K687" s="52">
        <v>764.82</v>
      </c>
      <c r="L687" s="52">
        <v>700</v>
      </c>
      <c r="U687" s="2">
        <f t="shared" si="153"/>
        <v>1</v>
      </c>
    </row>
    <row r="688" spans="1:21" outlineLevel="1" x14ac:dyDescent="0.25">
      <c r="A688" s="3" t="s">
        <v>1060</v>
      </c>
      <c r="B688" s="103"/>
      <c r="C688" s="103"/>
      <c r="D688" s="4" t="s">
        <v>1215</v>
      </c>
      <c r="E688" s="2" t="s">
        <v>1328</v>
      </c>
      <c r="F688" s="51">
        <v>1500</v>
      </c>
      <c r="G688" s="51">
        <v>0</v>
      </c>
      <c r="H688" s="52">
        <v>0</v>
      </c>
      <c r="I688" s="51">
        <v>1500</v>
      </c>
      <c r="J688" s="51">
        <v>0</v>
      </c>
      <c r="K688" s="52">
        <v>1937.66</v>
      </c>
      <c r="L688" s="52">
        <v>1500</v>
      </c>
      <c r="U688" s="2">
        <f t="shared" si="153"/>
        <v>1</v>
      </c>
    </row>
    <row r="689" spans="1:21" outlineLevel="1" x14ac:dyDescent="0.25">
      <c r="A689" s="3" t="s">
        <v>1061</v>
      </c>
      <c r="B689" s="103"/>
      <c r="C689" s="103"/>
      <c r="D689" s="4" t="s">
        <v>1216</v>
      </c>
      <c r="E689" s="2" t="s">
        <v>1329</v>
      </c>
      <c r="F689" s="51">
        <v>0</v>
      </c>
      <c r="G689" s="51">
        <v>0</v>
      </c>
      <c r="H689" s="52">
        <v>12.18</v>
      </c>
      <c r="I689" s="51">
        <v>500</v>
      </c>
      <c r="J689" s="51">
        <v>1875</v>
      </c>
      <c r="K689" s="52">
        <v>12.18</v>
      </c>
      <c r="L689" s="52">
        <v>500</v>
      </c>
      <c r="U689" s="2">
        <f t="shared" si="153"/>
        <v>1</v>
      </c>
    </row>
    <row r="690" spans="1:21" outlineLevel="1" x14ac:dyDescent="0.25">
      <c r="A690" s="3" t="s">
        <v>1062</v>
      </c>
      <c r="B690" s="103"/>
      <c r="C690" s="103"/>
      <c r="D690" s="4" t="s">
        <v>1217</v>
      </c>
      <c r="E690" s="2" t="s">
        <v>1330</v>
      </c>
      <c r="F690" s="51">
        <v>0</v>
      </c>
      <c r="G690" s="51">
        <v>678.65</v>
      </c>
      <c r="H690" s="52">
        <v>0</v>
      </c>
      <c r="I690" s="51">
        <v>0</v>
      </c>
      <c r="J690" s="51">
        <v>739.49</v>
      </c>
      <c r="K690" s="52">
        <v>0</v>
      </c>
      <c r="L690" s="52">
        <v>0</v>
      </c>
      <c r="U690" s="2">
        <f t="shared" si="153"/>
        <v>1</v>
      </c>
    </row>
    <row r="691" spans="1:21" outlineLevel="1" x14ac:dyDescent="0.25">
      <c r="A691" s="3" t="s">
        <v>974</v>
      </c>
      <c r="B691" s="103"/>
      <c r="C691" s="103"/>
      <c r="D691" s="4" t="s">
        <v>1108</v>
      </c>
      <c r="E691" s="2" t="s">
        <v>1148</v>
      </c>
      <c r="F691" s="51">
        <v>0</v>
      </c>
      <c r="G691" s="51">
        <v>-12880.11</v>
      </c>
      <c r="H691" s="52">
        <v>-8394.58</v>
      </c>
      <c r="I691" s="51">
        <v>46000</v>
      </c>
      <c r="J691" s="51">
        <v>49349.68</v>
      </c>
      <c r="K691" s="52">
        <v>46259.56</v>
      </c>
      <c r="L691" s="52">
        <v>46000</v>
      </c>
      <c r="U691" s="2">
        <f t="shared" si="153"/>
        <v>1</v>
      </c>
    </row>
    <row r="692" spans="1:21" outlineLevel="1" x14ac:dyDescent="0.25">
      <c r="A692" s="3" t="s">
        <v>1008</v>
      </c>
      <c r="B692" s="103"/>
      <c r="C692" s="103"/>
      <c r="D692" s="4" t="s">
        <v>1149</v>
      </c>
      <c r="E692" s="2" t="s">
        <v>1150</v>
      </c>
      <c r="F692" s="51">
        <v>7000</v>
      </c>
      <c r="G692" s="51">
        <v>4516.71</v>
      </c>
      <c r="H692" s="52">
        <v>-2639.46</v>
      </c>
      <c r="I692" s="51">
        <v>7000</v>
      </c>
      <c r="J692" s="51">
        <v>4516.71</v>
      </c>
      <c r="K692" s="52">
        <v>6754.53</v>
      </c>
      <c r="L692" s="52">
        <v>7000</v>
      </c>
      <c r="U692" s="2">
        <f t="shared" si="153"/>
        <v>1</v>
      </c>
    </row>
    <row r="693" spans="1:21" outlineLevel="1" x14ac:dyDescent="0.25">
      <c r="A693" s="3" t="s">
        <v>1009</v>
      </c>
      <c r="B693" s="103"/>
      <c r="C693" s="103"/>
      <c r="D693" s="4" t="s">
        <v>1151</v>
      </c>
      <c r="E693" s="2" t="s">
        <v>1152</v>
      </c>
      <c r="F693" s="51">
        <v>0</v>
      </c>
      <c r="G693" s="51">
        <v>0</v>
      </c>
      <c r="H693" s="52">
        <v>0</v>
      </c>
      <c r="I693" s="51">
        <v>6000</v>
      </c>
      <c r="J693" s="51">
        <v>5131</v>
      </c>
      <c r="K693" s="52">
        <v>0</v>
      </c>
      <c r="L693" s="52">
        <v>6000</v>
      </c>
      <c r="U693" s="2">
        <f t="shared" si="153"/>
        <v>1</v>
      </c>
    </row>
    <row r="694" spans="1:21" outlineLevel="1" x14ac:dyDescent="0.25">
      <c r="A694" s="3" t="s">
        <v>975</v>
      </c>
      <c r="B694" s="103"/>
      <c r="C694" s="103"/>
      <c r="D694" s="4" t="s">
        <v>1109</v>
      </c>
      <c r="E694" s="2" t="s">
        <v>1153</v>
      </c>
      <c r="F694" s="51">
        <v>0</v>
      </c>
      <c r="G694" s="51">
        <v>-11399</v>
      </c>
      <c r="H694" s="52">
        <v>-8413.16</v>
      </c>
      <c r="I694" s="51">
        <v>62000</v>
      </c>
      <c r="J694" s="51">
        <v>53595.9</v>
      </c>
      <c r="K694" s="52">
        <v>59258.39</v>
      </c>
      <c r="L694" s="52">
        <v>62000</v>
      </c>
      <c r="U694" s="2">
        <f t="shared" si="153"/>
        <v>1</v>
      </c>
    </row>
    <row r="695" spans="1:21" outlineLevel="1" x14ac:dyDescent="0.25">
      <c r="A695" s="3" t="s">
        <v>1063</v>
      </c>
      <c r="B695" s="103"/>
      <c r="C695" s="103"/>
      <c r="D695" s="4" t="s">
        <v>1218</v>
      </c>
      <c r="E695" s="2" t="s">
        <v>1331</v>
      </c>
      <c r="F695" s="51">
        <v>0</v>
      </c>
      <c r="G695" s="51">
        <v>0</v>
      </c>
      <c r="H695" s="52">
        <v>47</v>
      </c>
      <c r="I695" s="51">
        <v>4000</v>
      </c>
      <c r="J695" s="51">
        <v>2506.6999999999998</v>
      </c>
      <c r="K695" s="52">
        <v>4359.3900000000003</v>
      </c>
      <c r="L695" s="52">
        <v>4000</v>
      </c>
      <c r="U695" s="2">
        <f t="shared" si="153"/>
        <v>1</v>
      </c>
    </row>
    <row r="696" spans="1:21" outlineLevel="1" x14ac:dyDescent="0.25">
      <c r="A696" s="3" t="s">
        <v>1010</v>
      </c>
      <c r="B696" s="103"/>
      <c r="C696" s="103"/>
      <c r="D696" s="4" t="s">
        <v>1154</v>
      </c>
      <c r="E696" s="2" t="s">
        <v>1155</v>
      </c>
      <c r="F696" s="51">
        <v>0</v>
      </c>
      <c r="G696" s="51">
        <v>390</v>
      </c>
      <c r="H696" s="52">
        <v>0</v>
      </c>
      <c r="I696" s="51">
        <v>600</v>
      </c>
      <c r="J696" s="51">
        <v>600.19000000000005</v>
      </c>
      <c r="K696" s="52">
        <v>27.03</v>
      </c>
      <c r="L696" s="52">
        <v>600</v>
      </c>
      <c r="U696" s="2">
        <f t="shared" si="153"/>
        <v>1</v>
      </c>
    </row>
    <row r="697" spans="1:21" outlineLevel="1" x14ac:dyDescent="0.25">
      <c r="A697" s="3" t="s">
        <v>1011</v>
      </c>
      <c r="B697" s="103"/>
      <c r="C697" s="103"/>
      <c r="D697" s="4" t="s">
        <v>1156</v>
      </c>
      <c r="E697" s="2" t="s">
        <v>1157</v>
      </c>
      <c r="F697" s="51">
        <v>0</v>
      </c>
      <c r="G697" s="51">
        <v>0</v>
      </c>
      <c r="H697" s="52">
        <v>-459.66</v>
      </c>
      <c r="I697" s="51">
        <v>13000</v>
      </c>
      <c r="J697" s="51">
        <v>10298.1</v>
      </c>
      <c r="K697" s="52">
        <v>12820.21</v>
      </c>
      <c r="L697" s="52">
        <v>13000</v>
      </c>
      <c r="U697" s="2">
        <f t="shared" si="153"/>
        <v>1</v>
      </c>
    </row>
    <row r="698" spans="1:21" outlineLevel="1" x14ac:dyDescent="0.25">
      <c r="A698" s="3" t="s">
        <v>1012</v>
      </c>
      <c r="B698" s="103"/>
      <c r="C698" s="103"/>
      <c r="D698" s="4" t="s">
        <v>1158</v>
      </c>
      <c r="E698" s="2" t="s">
        <v>1159</v>
      </c>
      <c r="F698" s="51">
        <v>0</v>
      </c>
      <c r="G698" s="51">
        <v>0</v>
      </c>
      <c r="H698" s="52">
        <v>0</v>
      </c>
      <c r="I698" s="51">
        <v>5000</v>
      </c>
      <c r="J698" s="51">
        <v>3171.65</v>
      </c>
      <c r="K698" s="52">
        <v>4931.9399999999996</v>
      </c>
      <c r="L698" s="52">
        <v>5000</v>
      </c>
      <c r="U698" s="2">
        <f t="shared" si="153"/>
        <v>1</v>
      </c>
    </row>
    <row r="699" spans="1:21" outlineLevel="1" x14ac:dyDescent="0.25">
      <c r="A699" s="3" t="s">
        <v>1013</v>
      </c>
      <c r="B699" s="103"/>
      <c r="C699" s="103"/>
      <c r="D699" s="4" t="s">
        <v>1160</v>
      </c>
      <c r="E699" s="2" t="s">
        <v>1161</v>
      </c>
      <c r="F699" s="51">
        <v>0</v>
      </c>
      <c r="G699" s="51">
        <v>0</v>
      </c>
      <c r="H699" s="52">
        <v>0</v>
      </c>
      <c r="I699" s="51">
        <v>600</v>
      </c>
      <c r="J699" s="51">
        <v>843.32</v>
      </c>
      <c r="K699" s="52">
        <v>440.52</v>
      </c>
      <c r="L699" s="52">
        <v>600</v>
      </c>
      <c r="U699" s="2">
        <f t="shared" si="153"/>
        <v>1</v>
      </c>
    </row>
    <row r="700" spans="1:21" outlineLevel="1" x14ac:dyDescent="0.25">
      <c r="A700" s="3" t="s">
        <v>1014</v>
      </c>
      <c r="B700" s="103"/>
      <c r="C700" s="103"/>
      <c r="D700" s="4" t="s">
        <v>1162</v>
      </c>
      <c r="E700" s="2" t="s">
        <v>1163</v>
      </c>
      <c r="F700" s="51">
        <v>0</v>
      </c>
      <c r="G700" s="51">
        <v>0</v>
      </c>
      <c r="H700" s="52">
        <v>0</v>
      </c>
      <c r="I700" s="51">
        <v>4800</v>
      </c>
      <c r="J700" s="51">
        <v>3853.92</v>
      </c>
      <c r="K700" s="52">
        <v>3818.01</v>
      </c>
      <c r="L700" s="52">
        <v>4800</v>
      </c>
      <c r="U700" s="2">
        <f t="shared" si="153"/>
        <v>1</v>
      </c>
    </row>
    <row r="701" spans="1:21" outlineLevel="1" x14ac:dyDescent="0.25">
      <c r="A701" s="3" t="s">
        <v>1064</v>
      </c>
      <c r="B701" s="103"/>
      <c r="C701" s="103"/>
      <c r="D701" s="4" t="s">
        <v>1219</v>
      </c>
      <c r="E701" s="2" t="s">
        <v>1332</v>
      </c>
      <c r="F701" s="51">
        <v>0</v>
      </c>
      <c r="G701" s="51">
        <v>1000</v>
      </c>
      <c r="H701" s="52">
        <v>0</v>
      </c>
      <c r="I701" s="51">
        <v>3000</v>
      </c>
      <c r="J701" s="51">
        <v>1000</v>
      </c>
      <c r="K701" s="52">
        <v>1243.48</v>
      </c>
      <c r="L701" s="52">
        <v>3000</v>
      </c>
      <c r="U701" s="2">
        <f t="shared" si="153"/>
        <v>1</v>
      </c>
    </row>
    <row r="702" spans="1:21" outlineLevel="1" x14ac:dyDescent="0.25">
      <c r="A702" s="3" t="s">
        <v>1015</v>
      </c>
      <c r="B702" s="103"/>
      <c r="C702" s="103"/>
      <c r="D702" s="4" t="s">
        <v>1164</v>
      </c>
      <c r="E702" s="2" t="s">
        <v>1165</v>
      </c>
      <c r="F702" s="51">
        <v>0</v>
      </c>
      <c r="G702" s="51">
        <v>0</v>
      </c>
      <c r="H702" s="52">
        <v>0</v>
      </c>
      <c r="I702" s="51">
        <v>500</v>
      </c>
      <c r="J702" s="51">
        <v>712.47</v>
      </c>
      <c r="K702" s="52">
        <v>102.4</v>
      </c>
      <c r="L702" s="52">
        <v>500</v>
      </c>
      <c r="U702" s="2">
        <f t="shared" si="153"/>
        <v>1</v>
      </c>
    </row>
    <row r="703" spans="1:21" outlineLevel="1" x14ac:dyDescent="0.25">
      <c r="A703" s="3" t="s">
        <v>1016</v>
      </c>
      <c r="B703" s="103"/>
      <c r="C703" s="103"/>
      <c r="D703" s="4" t="s">
        <v>1166</v>
      </c>
      <c r="E703" s="2" t="s">
        <v>1167</v>
      </c>
      <c r="F703" s="51">
        <v>0</v>
      </c>
      <c r="G703" s="51">
        <v>1600</v>
      </c>
      <c r="H703" s="52">
        <v>7.4</v>
      </c>
      <c r="I703" s="51">
        <v>8000</v>
      </c>
      <c r="J703" s="51">
        <v>5238.32</v>
      </c>
      <c r="K703" s="52">
        <v>4916.8900000000003</v>
      </c>
      <c r="L703" s="52">
        <v>8000</v>
      </c>
      <c r="U703" s="2">
        <f t="shared" si="153"/>
        <v>1</v>
      </c>
    </row>
    <row r="704" spans="1:21" outlineLevel="1" x14ac:dyDescent="0.25">
      <c r="A704" s="3" t="s">
        <v>976</v>
      </c>
      <c r="B704" s="103"/>
      <c r="C704" s="103"/>
      <c r="D704" s="4" t="s">
        <v>1110</v>
      </c>
      <c r="E704" s="2" t="s">
        <v>1263</v>
      </c>
      <c r="F704" s="51">
        <v>0</v>
      </c>
      <c r="G704" s="51">
        <v>550</v>
      </c>
      <c r="H704" s="52">
        <v>47.08</v>
      </c>
      <c r="I704" s="51">
        <v>6000</v>
      </c>
      <c r="J704" s="51">
        <v>5456.69</v>
      </c>
      <c r="K704" s="52">
        <v>6951.77</v>
      </c>
      <c r="L704" s="52">
        <v>6000</v>
      </c>
      <c r="U704" s="2">
        <f t="shared" si="153"/>
        <v>1</v>
      </c>
    </row>
    <row r="705" spans="1:21" outlineLevel="1" x14ac:dyDescent="0.25">
      <c r="A705" s="3" t="s">
        <v>1065</v>
      </c>
      <c r="B705" s="103"/>
      <c r="C705" s="103"/>
      <c r="D705" s="4" t="s">
        <v>1220</v>
      </c>
      <c r="E705" s="2" t="s">
        <v>1333</v>
      </c>
      <c r="F705" s="51">
        <v>0</v>
      </c>
      <c r="G705" s="51">
        <v>0</v>
      </c>
      <c r="H705" s="52">
        <v>47</v>
      </c>
      <c r="I705" s="51">
        <v>8000</v>
      </c>
      <c r="J705" s="51">
        <v>8182.4</v>
      </c>
      <c r="K705" s="52">
        <v>2334.36</v>
      </c>
      <c r="L705" s="52">
        <v>8000</v>
      </c>
      <c r="U705" s="2">
        <f t="shared" si="153"/>
        <v>1</v>
      </c>
    </row>
    <row r="706" spans="1:21" outlineLevel="1" x14ac:dyDescent="0.25">
      <c r="A706" s="3" t="s">
        <v>1017</v>
      </c>
      <c r="B706" s="103"/>
      <c r="C706" s="103"/>
      <c r="D706" s="4" t="s">
        <v>1168</v>
      </c>
      <c r="E706" s="2" t="s">
        <v>1169</v>
      </c>
      <c r="F706" s="51">
        <v>0</v>
      </c>
      <c r="G706" s="51">
        <v>0</v>
      </c>
      <c r="H706" s="52">
        <v>0</v>
      </c>
      <c r="I706" s="51">
        <v>3000</v>
      </c>
      <c r="J706" s="51">
        <v>4302.6400000000003</v>
      </c>
      <c r="K706" s="52">
        <v>1314.9</v>
      </c>
      <c r="L706" s="52">
        <v>3000</v>
      </c>
      <c r="U706" s="2">
        <f t="shared" si="153"/>
        <v>1</v>
      </c>
    </row>
    <row r="707" spans="1:21" outlineLevel="1" x14ac:dyDescent="0.25">
      <c r="A707" s="3" t="s">
        <v>1066</v>
      </c>
      <c r="B707" s="103"/>
      <c r="C707" s="103"/>
      <c r="D707" s="4" t="s">
        <v>1221</v>
      </c>
      <c r="E707" s="2" t="s">
        <v>1334</v>
      </c>
      <c r="F707" s="51">
        <v>0</v>
      </c>
      <c r="G707" s="51">
        <v>0</v>
      </c>
      <c r="H707" s="52">
        <v>0</v>
      </c>
      <c r="I707" s="51">
        <v>2000</v>
      </c>
      <c r="J707" s="51">
        <v>604.09</v>
      </c>
      <c r="K707" s="52">
        <v>0</v>
      </c>
      <c r="L707" s="52">
        <v>2000</v>
      </c>
      <c r="U707" s="2">
        <f t="shared" si="153"/>
        <v>1</v>
      </c>
    </row>
    <row r="708" spans="1:21" outlineLevel="1" x14ac:dyDescent="0.25">
      <c r="A708" s="3" t="s">
        <v>1067</v>
      </c>
      <c r="B708" s="103"/>
      <c r="C708" s="103"/>
      <c r="D708" s="4" t="s">
        <v>1222</v>
      </c>
      <c r="E708" s="2" t="s">
        <v>1335</v>
      </c>
      <c r="F708" s="51">
        <v>0</v>
      </c>
      <c r="G708" s="51">
        <v>0</v>
      </c>
      <c r="H708" s="52">
        <v>47</v>
      </c>
      <c r="I708" s="51">
        <v>0</v>
      </c>
      <c r="J708" s="51">
        <v>6</v>
      </c>
      <c r="K708" s="52">
        <v>3368.1</v>
      </c>
      <c r="L708" s="52">
        <v>0</v>
      </c>
      <c r="U708" s="2">
        <f t="shared" si="153"/>
        <v>1</v>
      </c>
    </row>
    <row r="709" spans="1:21" outlineLevel="1" x14ac:dyDescent="0.25">
      <c r="A709" s="3" t="s">
        <v>1020</v>
      </c>
      <c r="B709" s="103"/>
      <c r="C709" s="103"/>
      <c r="D709" s="4" t="s">
        <v>1174</v>
      </c>
      <c r="E709" s="2" t="s">
        <v>1175</v>
      </c>
      <c r="F709" s="51">
        <v>0</v>
      </c>
      <c r="G709" s="51">
        <v>0</v>
      </c>
      <c r="H709" s="52">
        <v>0</v>
      </c>
      <c r="I709" s="51">
        <v>1500</v>
      </c>
      <c r="J709" s="51">
        <v>1984.42</v>
      </c>
      <c r="K709" s="52">
        <v>1535.54</v>
      </c>
      <c r="L709" s="52">
        <v>1500</v>
      </c>
      <c r="U709" s="2">
        <f t="shared" ref="U709:U715" si="154">+IF(OR(F709&lt;&gt;0,G709&lt;&gt;0,H709&lt;&gt;0,I709&lt;&gt;0,J709&lt;&gt;0,K709&lt;&gt;0,L709&lt;&gt;0),1,)</f>
        <v>1</v>
      </c>
    </row>
    <row r="710" spans="1:21" outlineLevel="1" x14ac:dyDescent="0.25">
      <c r="A710" s="3" t="s">
        <v>1018</v>
      </c>
      <c r="B710" s="103"/>
      <c r="C710" s="103"/>
      <c r="D710" s="4" t="s">
        <v>1170</v>
      </c>
      <c r="E710" s="2" t="s">
        <v>1171</v>
      </c>
      <c r="F710" s="51">
        <v>0</v>
      </c>
      <c r="G710" s="51">
        <v>-24351.78</v>
      </c>
      <c r="H710" s="52">
        <v>-28720.27</v>
      </c>
      <c r="I710" s="51">
        <v>7000</v>
      </c>
      <c r="J710" s="51">
        <v>18079.71</v>
      </c>
      <c r="K710" s="52">
        <v>6963.81</v>
      </c>
      <c r="L710" s="52">
        <v>7000</v>
      </c>
      <c r="U710" s="2">
        <f t="shared" si="154"/>
        <v>1</v>
      </c>
    </row>
    <row r="711" spans="1:21" outlineLevel="1" x14ac:dyDescent="0.25">
      <c r="A711" s="3" t="s">
        <v>1019</v>
      </c>
      <c r="B711" s="103"/>
      <c r="C711" s="103"/>
      <c r="D711" s="4" t="s">
        <v>1172</v>
      </c>
      <c r="E711" s="2" t="s">
        <v>1173</v>
      </c>
      <c r="F711" s="51">
        <v>0</v>
      </c>
      <c r="G711" s="51">
        <v>0</v>
      </c>
      <c r="H711" s="52">
        <v>4.24</v>
      </c>
      <c r="I711" s="51">
        <v>500</v>
      </c>
      <c r="J711" s="51">
        <v>4.8499999999999996</v>
      </c>
      <c r="K711" s="52">
        <v>216.1</v>
      </c>
      <c r="L711" s="52">
        <v>500</v>
      </c>
      <c r="U711" s="2">
        <f t="shared" si="154"/>
        <v>1</v>
      </c>
    </row>
    <row r="712" spans="1:21" outlineLevel="1" x14ac:dyDescent="0.25">
      <c r="A712" s="3" t="s">
        <v>994</v>
      </c>
      <c r="B712" s="103"/>
      <c r="C712" s="103"/>
      <c r="D712" s="4" t="s">
        <v>1128</v>
      </c>
      <c r="E712" s="2" t="s">
        <v>1279</v>
      </c>
      <c r="F712" s="51">
        <v>0</v>
      </c>
      <c r="G712" s="51">
        <v>0</v>
      </c>
      <c r="H712" s="52">
        <v>0</v>
      </c>
      <c r="I712" s="51">
        <v>3500</v>
      </c>
      <c r="J712" s="51">
        <v>2023.92</v>
      </c>
      <c r="K712" s="52">
        <v>3218.42</v>
      </c>
      <c r="L712" s="52">
        <v>3500</v>
      </c>
      <c r="U712" s="2">
        <f t="shared" si="154"/>
        <v>1</v>
      </c>
    </row>
    <row r="713" spans="1:21" outlineLevel="1" x14ac:dyDescent="0.25">
      <c r="A713" s="3" t="s">
        <v>1081</v>
      </c>
      <c r="B713" s="103"/>
      <c r="C713" s="103"/>
      <c r="D713" s="4" t="s">
        <v>1236</v>
      </c>
      <c r="E713" s="2" t="s">
        <v>1349</v>
      </c>
      <c r="F713" s="51">
        <v>0</v>
      </c>
      <c r="G713" s="51">
        <v>0</v>
      </c>
      <c r="H713" s="52">
        <v>0</v>
      </c>
      <c r="I713" s="51">
        <v>100</v>
      </c>
      <c r="J713" s="51">
        <v>216.03</v>
      </c>
      <c r="K713" s="52">
        <v>0</v>
      </c>
      <c r="L713" s="52">
        <v>100</v>
      </c>
      <c r="U713" s="2">
        <f t="shared" si="154"/>
        <v>1</v>
      </c>
    </row>
    <row r="714" spans="1:21" outlineLevel="1" x14ac:dyDescent="0.25">
      <c r="A714" s="3" t="s">
        <v>1069</v>
      </c>
      <c r="B714" s="103"/>
      <c r="C714" s="103"/>
      <c r="D714" s="4" t="s">
        <v>1224</v>
      </c>
      <c r="E714" s="2" t="s">
        <v>1337</v>
      </c>
      <c r="F714" s="51">
        <v>300</v>
      </c>
      <c r="G714" s="51">
        <v>61.52</v>
      </c>
      <c r="H714" s="52">
        <v>102.74</v>
      </c>
      <c r="I714" s="51">
        <v>3000</v>
      </c>
      <c r="J714" s="51">
        <v>1847.02</v>
      </c>
      <c r="K714" s="52">
        <v>3011.67</v>
      </c>
      <c r="L714" s="52">
        <v>3000</v>
      </c>
      <c r="U714" s="2">
        <f t="shared" si="154"/>
        <v>1</v>
      </c>
    </row>
    <row r="715" spans="1:21" outlineLevel="1" x14ac:dyDescent="0.25">
      <c r="A715" s="3" t="s">
        <v>1005</v>
      </c>
      <c r="B715" s="103"/>
      <c r="C715" s="103"/>
      <c r="D715" s="4" t="s">
        <v>1139</v>
      </c>
      <c r="E715" s="2" t="s">
        <v>1288</v>
      </c>
      <c r="F715" s="51">
        <v>0</v>
      </c>
      <c r="G715" s="51">
        <v>0</v>
      </c>
      <c r="H715" s="52">
        <v>0</v>
      </c>
      <c r="I715" s="51">
        <v>0</v>
      </c>
      <c r="J715" s="51">
        <v>7.46</v>
      </c>
      <c r="K715" s="52">
        <v>0</v>
      </c>
      <c r="L715" s="52">
        <v>0</v>
      </c>
      <c r="U715" s="2">
        <f t="shared" si="154"/>
        <v>1</v>
      </c>
    </row>
    <row r="716" spans="1:21" x14ac:dyDescent="0.25">
      <c r="A716" s="22" t="s">
        <v>537</v>
      </c>
      <c r="B716" s="36"/>
      <c r="C716" s="38" t="str">
        <f t="shared" si="150"/>
        <v>8103</v>
      </c>
      <c r="D716" s="38"/>
      <c r="E716" s="38" t="str">
        <f t="shared" si="151"/>
        <v>Supplies-Program</v>
      </c>
      <c r="F716" s="53">
        <v>14164</v>
      </c>
      <c r="G716" s="53">
        <v>-28889.279999999999</v>
      </c>
      <c r="H716" s="98">
        <v>-43684.890000000007</v>
      </c>
      <c r="I716" s="53">
        <v>252825</v>
      </c>
      <c r="J716" s="53">
        <v>238197.71000000005</v>
      </c>
      <c r="K716" s="98">
        <v>234512.99000000005</v>
      </c>
      <c r="L716" s="98">
        <v>252825</v>
      </c>
      <c r="O716" s="81" t="s">
        <v>468</v>
      </c>
      <c r="P716" s="82" t="s">
        <v>469</v>
      </c>
      <c r="U716" s="38">
        <f t="shared" si="119"/>
        <v>1</v>
      </c>
    </row>
    <row r="717" spans="1:21" outlineLevel="1" x14ac:dyDescent="0.25">
      <c r="A717" s="3" t="s">
        <v>989</v>
      </c>
      <c r="B717" s="103"/>
      <c r="C717" s="103"/>
      <c r="D717" s="4" t="s">
        <v>1123</v>
      </c>
      <c r="E717" s="2" t="s">
        <v>1274</v>
      </c>
      <c r="F717" s="51">
        <v>0</v>
      </c>
      <c r="G717" s="51">
        <v>0</v>
      </c>
      <c r="H717" s="52">
        <v>0</v>
      </c>
      <c r="I717" s="51">
        <v>1000</v>
      </c>
      <c r="J717" s="51">
        <v>6.74</v>
      </c>
      <c r="K717" s="52">
        <v>332.32</v>
      </c>
      <c r="L717" s="52">
        <v>1000</v>
      </c>
      <c r="U717" s="2">
        <f t="shared" ref="U717:U748" si="155">+IF(OR(F717&lt;&gt;0,G717&lt;&gt;0,H717&lt;&gt;0,I717&lt;&gt;0,J717&lt;&gt;0,K717&lt;&gt;0,L717&lt;&gt;0),1,)</f>
        <v>1</v>
      </c>
    </row>
    <row r="718" spans="1:21" outlineLevel="1" x14ac:dyDescent="0.25">
      <c r="A718" s="3" t="s">
        <v>966</v>
      </c>
      <c r="B718" s="103"/>
      <c r="C718" s="103"/>
      <c r="D718" s="4" t="s">
        <v>1100</v>
      </c>
      <c r="E718" s="2" t="s">
        <v>1255</v>
      </c>
      <c r="F718" s="51">
        <v>0</v>
      </c>
      <c r="G718" s="51">
        <v>0</v>
      </c>
      <c r="H718" s="52">
        <v>74.94</v>
      </c>
      <c r="I718" s="51">
        <v>1500</v>
      </c>
      <c r="J718" s="51">
        <v>345.16</v>
      </c>
      <c r="K718" s="52">
        <v>1167.79</v>
      </c>
      <c r="L718" s="52">
        <v>1500</v>
      </c>
      <c r="U718" s="2">
        <f t="shared" si="155"/>
        <v>1</v>
      </c>
    </row>
    <row r="719" spans="1:21" outlineLevel="1" x14ac:dyDescent="0.25">
      <c r="A719" s="3" t="s">
        <v>1025</v>
      </c>
      <c r="B719" s="103"/>
      <c r="C719" s="103"/>
      <c r="D719" s="4" t="s">
        <v>1180</v>
      </c>
      <c r="E719" s="2" t="s">
        <v>1293</v>
      </c>
      <c r="F719" s="51">
        <v>0</v>
      </c>
      <c r="G719" s="51">
        <v>0</v>
      </c>
      <c r="H719" s="52">
        <v>0</v>
      </c>
      <c r="I719" s="51">
        <v>450</v>
      </c>
      <c r="J719" s="51">
        <v>0</v>
      </c>
      <c r="K719" s="52">
        <v>31.38</v>
      </c>
      <c r="L719" s="52">
        <v>450</v>
      </c>
      <c r="U719" s="2">
        <f t="shared" si="155"/>
        <v>1</v>
      </c>
    </row>
    <row r="720" spans="1:21" outlineLevel="1" x14ac:dyDescent="0.25">
      <c r="A720" s="3" t="s">
        <v>1026</v>
      </c>
      <c r="B720" s="103"/>
      <c r="C720" s="103"/>
      <c r="D720" s="4" t="s">
        <v>1181</v>
      </c>
      <c r="E720" s="2" t="s">
        <v>1294</v>
      </c>
      <c r="F720" s="51">
        <v>0</v>
      </c>
      <c r="G720" s="51">
        <v>0</v>
      </c>
      <c r="H720" s="52">
        <v>0</v>
      </c>
      <c r="I720" s="51">
        <v>200</v>
      </c>
      <c r="J720" s="51">
        <v>347.21</v>
      </c>
      <c r="K720" s="52">
        <v>121.29</v>
      </c>
      <c r="L720" s="52">
        <v>200</v>
      </c>
      <c r="U720" s="2">
        <f t="shared" si="155"/>
        <v>1</v>
      </c>
    </row>
    <row r="721" spans="1:21" outlineLevel="1" x14ac:dyDescent="0.25">
      <c r="A721" s="3" t="s">
        <v>1027</v>
      </c>
      <c r="B721" s="103"/>
      <c r="C721" s="103"/>
      <c r="D721" s="4" t="s">
        <v>1182</v>
      </c>
      <c r="E721" s="2" t="s">
        <v>1295</v>
      </c>
      <c r="F721" s="51">
        <v>0</v>
      </c>
      <c r="G721" s="51">
        <v>0</v>
      </c>
      <c r="H721" s="52">
        <v>0</v>
      </c>
      <c r="I721" s="51">
        <v>0</v>
      </c>
      <c r="J721" s="51">
        <v>414.04</v>
      </c>
      <c r="K721" s="52">
        <v>0</v>
      </c>
      <c r="L721" s="52">
        <v>0</v>
      </c>
      <c r="U721" s="2">
        <f t="shared" si="155"/>
        <v>1</v>
      </c>
    </row>
    <row r="722" spans="1:21" outlineLevel="1" x14ac:dyDescent="0.25">
      <c r="A722" s="3" t="s">
        <v>1030</v>
      </c>
      <c r="B722" s="103"/>
      <c r="C722" s="103"/>
      <c r="D722" s="4" t="s">
        <v>1185</v>
      </c>
      <c r="E722" s="2" t="s">
        <v>1298</v>
      </c>
      <c r="F722" s="51">
        <v>0</v>
      </c>
      <c r="G722" s="51">
        <v>0</v>
      </c>
      <c r="H722" s="52">
        <v>0</v>
      </c>
      <c r="I722" s="51">
        <v>500</v>
      </c>
      <c r="J722" s="51">
        <v>544.75</v>
      </c>
      <c r="K722" s="52">
        <v>454.2</v>
      </c>
      <c r="L722" s="52">
        <v>500</v>
      </c>
      <c r="U722" s="2">
        <f t="shared" si="155"/>
        <v>1</v>
      </c>
    </row>
    <row r="723" spans="1:21" outlineLevel="1" x14ac:dyDescent="0.25">
      <c r="A723" s="3" t="s">
        <v>1031</v>
      </c>
      <c r="B723" s="103"/>
      <c r="C723" s="103"/>
      <c r="D723" s="4" t="s">
        <v>1186</v>
      </c>
      <c r="E723" s="2" t="s">
        <v>1299</v>
      </c>
      <c r="F723" s="51">
        <v>0</v>
      </c>
      <c r="G723" s="51">
        <v>0</v>
      </c>
      <c r="H723" s="52">
        <v>0</v>
      </c>
      <c r="I723" s="51">
        <v>200</v>
      </c>
      <c r="J723" s="51">
        <v>0</v>
      </c>
      <c r="K723" s="52">
        <v>0</v>
      </c>
      <c r="L723" s="52">
        <v>200</v>
      </c>
      <c r="U723" s="2">
        <f t="shared" si="155"/>
        <v>1</v>
      </c>
    </row>
    <row r="724" spans="1:21" outlineLevel="1" x14ac:dyDescent="0.25">
      <c r="A724" s="3" t="s">
        <v>1032</v>
      </c>
      <c r="B724" s="103"/>
      <c r="C724" s="103"/>
      <c r="D724" s="4" t="s">
        <v>1187</v>
      </c>
      <c r="E724" s="2" t="s">
        <v>1300</v>
      </c>
      <c r="F724" s="51">
        <v>0</v>
      </c>
      <c r="G724" s="51">
        <v>0</v>
      </c>
      <c r="H724" s="52">
        <v>0</v>
      </c>
      <c r="I724" s="51">
        <v>300</v>
      </c>
      <c r="J724" s="51">
        <v>0</v>
      </c>
      <c r="K724" s="52">
        <v>59.89</v>
      </c>
      <c r="L724" s="52">
        <v>300</v>
      </c>
      <c r="U724" s="2">
        <f t="shared" si="155"/>
        <v>1</v>
      </c>
    </row>
    <row r="725" spans="1:21" outlineLevel="1" x14ac:dyDescent="0.25">
      <c r="A725" s="3" t="s">
        <v>1035</v>
      </c>
      <c r="B725" s="103"/>
      <c r="C725" s="103"/>
      <c r="D725" s="4" t="s">
        <v>1190</v>
      </c>
      <c r="E725" s="2" t="s">
        <v>1303</v>
      </c>
      <c r="F725" s="51">
        <v>0</v>
      </c>
      <c r="G725" s="51">
        <v>0</v>
      </c>
      <c r="H725" s="52">
        <v>0</v>
      </c>
      <c r="I725" s="51">
        <v>1500</v>
      </c>
      <c r="J725" s="51">
        <v>869.25</v>
      </c>
      <c r="K725" s="52">
        <v>1800</v>
      </c>
      <c r="L725" s="52">
        <v>1500</v>
      </c>
      <c r="U725" s="2">
        <f t="shared" si="155"/>
        <v>1</v>
      </c>
    </row>
    <row r="726" spans="1:21" outlineLevel="1" x14ac:dyDescent="0.25">
      <c r="A726" s="3" t="s">
        <v>1036</v>
      </c>
      <c r="B726" s="103"/>
      <c r="C726" s="103"/>
      <c r="D726" s="4" t="s">
        <v>1191</v>
      </c>
      <c r="E726" s="2" t="s">
        <v>1304</v>
      </c>
      <c r="F726" s="51">
        <v>0</v>
      </c>
      <c r="G726" s="51">
        <v>0</v>
      </c>
      <c r="H726" s="52">
        <v>0</v>
      </c>
      <c r="I726" s="51">
        <v>200</v>
      </c>
      <c r="J726" s="51">
        <v>0</v>
      </c>
      <c r="K726" s="52">
        <v>0</v>
      </c>
      <c r="L726" s="52">
        <v>200</v>
      </c>
      <c r="U726" s="2">
        <f t="shared" si="155"/>
        <v>1</v>
      </c>
    </row>
    <row r="727" spans="1:21" outlineLevel="1" x14ac:dyDescent="0.25">
      <c r="A727" s="3" t="s">
        <v>1040</v>
      </c>
      <c r="B727" s="103"/>
      <c r="C727" s="103"/>
      <c r="D727" s="4" t="s">
        <v>1195</v>
      </c>
      <c r="E727" s="2" t="s">
        <v>1308</v>
      </c>
      <c r="F727" s="51">
        <v>0</v>
      </c>
      <c r="G727" s="51">
        <v>0</v>
      </c>
      <c r="H727" s="52">
        <v>0</v>
      </c>
      <c r="I727" s="51">
        <v>500</v>
      </c>
      <c r="J727" s="51">
        <v>0</v>
      </c>
      <c r="K727" s="52">
        <v>1103.6400000000001</v>
      </c>
      <c r="L727" s="52">
        <v>500</v>
      </c>
      <c r="U727" s="2">
        <f t="shared" si="155"/>
        <v>1</v>
      </c>
    </row>
    <row r="728" spans="1:21" outlineLevel="1" x14ac:dyDescent="0.25">
      <c r="A728" s="3" t="s">
        <v>1041</v>
      </c>
      <c r="B728" s="103"/>
      <c r="C728" s="103"/>
      <c r="D728" s="4" t="s">
        <v>1196</v>
      </c>
      <c r="E728" s="2" t="s">
        <v>1309</v>
      </c>
      <c r="F728" s="51">
        <v>0</v>
      </c>
      <c r="G728" s="51">
        <v>0</v>
      </c>
      <c r="H728" s="52">
        <v>0</v>
      </c>
      <c r="I728" s="51">
        <v>150</v>
      </c>
      <c r="J728" s="51">
        <v>0</v>
      </c>
      <c r="K728" s="52">
        <v>0</v>
      </c>
      <c r="L728" s="52">
        <v>150</v>
      </c>
      <c r="U728" s="2">
        <f t="shared" si="155"/>
        <v>1</v>
      </c>
    </row>
    <row r="729" spans="1:21" outlineLevel="1" x14ac:dyDescent="0.25">
      <c r="A729" s="3" t="s">
        <v>1042</v>
      </c>
      <c r="B729" s="103"/>
      <c r="C729" s="103"/>
      <c r="D729" s="4" t="s">
        <v>1197</v>
      </c>
      <c r="E729" s="2" t="s">
        <v>1310</v>
      </c>
      <c r="F729" s="51">
        <v>0</v>
      </c>
      <c r="G729" s="51">
        <v>0</v>
      </c>
      <c r="H729" s="52">
        <v>0</v>
      </c>
      <c r="I729" s="51">
        <v>1500</v>
      </c>
      <c r="J729" s="51">
        <v>1126.8499999999999</v>
      </c>
      <c r="K729" s="52">
        <v>1572.49</v>
      </c>
      <c r="L729" s="52">
        <v>1500</v>
      </c>
      <c r="U729" s="2">
        <f t="shared" si="155"/>
        <v>1</v>
      </c>
    </row>
    <row r="730" spans="1:21" outlineLevel="1" x14ac:dyDescent="0.25">
      <c r="A730" s="3" t="s">
        <v>1043</v>
      </c>
      <c r="B730" s="103"/>
      <c r="C730" s="103"/>
      <c r="D730" s="4" t="s">
        <v>1198</v>
      </c>
      <c r="E730" s="2" t="s">
        <v>1311</v>
      </c>
      <c r="F730" s="51">
        <v>0</v>
      </c>
      <c r="G730" s="51">
        <v>0</v>
      </c>
      <c r="H730" s="52">
        <v>0</v>
      </c>
      <c r="I730" s="51">
        <v>150</v>
      </c>
      <c r="J730" s="51">
        <v>339.04</v>
      </c>
      <c r="K730" s="52">
        <v>112.03</v>
      </c>
      <c r="L730" s="52">
        <v>150</v>
      </c>
      <c r="U730" s="2">
        <f t="shared" si="155"/>
        <v>1</v>
      </c>
    </row>
    <row r="731" spans="1:21" outlineLevel="1" x14ac:dyDescent="0.25">
      <c r="A731" s="3" t="s">
        <v>1044</v>
      </c>
      <c r="B731" s="103"/>
      <c r="C731" s="103"/>
      <c r="D731" s="4" t="s">
        <v>1199</v>
      </c>
      <c r="E731" s="2" t="s">
        <v>1312</v>
      </c>
      <c r="F731" s="51">
        <v>0</v>
      </c>
      <c r="G731" s="51">
        <v>0</v>
      </c>
      <c r="H731" s="52">
        <v>0</v>
      </c>
      <c r="I731" s="51">
        <v>150</v>
      </c>
      <c r="J731" s="51">
        <v>386.56</v>
      </c>
      <c r="K731" s="52">
        <v>116.36</v>
      </c>
      <c r="L731" s="52">
        <v>150</v>
      </c>
      <c r="U731" s="2">
        <f t="shared" si="155"/>
        <v>1</v>
      </c>
    </row>
    <row r="732" spans="1:21" outlineLevel="1" x14ac:dyDescent="0.25">
      <c r="A732" s="3" t="s">
        <v>1002</v>
      </c>
      <c r="B732" s="103"/>
      <c r="C732" s="103"/>
      <c r="D732" s="4" t="s">
        <v>1136</v>
      </c>
      <c r="E732" s="2" t="s">
        <v>1285</v>
      </c>
      <c r="F732" s="51">
        <v>0</v>
      </c>
      <c r="G732" s="51">
        <v>0</v>
      </c>
      <c r="H732" s="52">
        <v>0</v>
      </c>
      <c r="I732" s="51">
        <v>0</v>
      </c>
      <c r="J732" s="51">
        <v>0</v>
      </c>
      <c r="K732" s="52">
        <v>131.18</v>
      </c>
      <c r="L732" s="52">
        <v>0</v>
      </c>
      <c r="U732" s="2">
        <f t="shared" si="155"/>
        <v>1</v>
      </c>
    </row>
    <row r="733" spans="1:21" outlineLevel="1" x14ac:dyDescent="0.25">
      <c r="A733" s="3" t="s">
        <v>1045</v>
      </c>
      <c r="B733" s="103"/>
      <c r="C733" s="103"/>
      <c r="D733" s="4" t="s">
        <v>1200</v>
      </c>
      <c r="E733" s="2" t="s">
        <v>1313</v>
      </c>
      <c r="F733" s="51">
        <v>0</v>
      </c>
      <c r="G733" s="51">
        <v>0</v>
      </c>
      <c r="H733" s="52">
        <v>0</v>
      </c>
      <c r="I733" s="51">
        <v>50</v>
      </c>
      <c r="J733" s="51">
        <v>0</v>
      </c>
      <c r="K733" s="52">
        <v>0</v>
      </c>
      <c r="L733" s="52">
        <v>50</v>
      </c>
      <c r="U733" s="2">
        <f t="shared" si="155"/>
        <v>1</v>
      </c>
    </row>
    <row r="734" spans="1:21" outlineLevel="1" x14ac:dyDescent="0.25">
      <c r="A734" s="3" t="s">
        <v>1046</v>
      </c>
      <c r="B734" s="103"/>
      <c r="C734" s="103"/>
      <c r="D734" s="4" t="s">
        <v>1201</v>
      </c>
      <c r="E734" s="2" t="s">
        <v>1314</v>
      </c>
      <c r="F734" s="51">
        <v>0</v>
      </c>
      <c r="G734" s="51">
        <v>295.29000000000002</v>
      </c>
      <c r="H734" s="52">
        <v>0</v>
      </c>
      <c r="I734" s="51">
        <v>200</v>
      </c>
      <c r="J734" s="51">
        <v>295.29000000000002</v>
      </c>
      <c r="K734" s="52">
        <v>60</v>
      </c>
      <c r="L734" s="52">
        <v>200</v>
      </c>
      <c r="U734" s="2">
        <f t="shared" si="155"/>
        <v>1</v>
      </c>
    </row>
    <row r="735" spans="1:21" outlineLevel="1" x14ac:dyDescent="0.25">
      <c r="A735" s="3" t="s">
        <v>1047</v>
      </c>
      <c r="B735" s="103"/>
      <c r="C735" s="103"/>
      <c r="D735" s="4" t="s">
        <v>1202</v>
      </c>
      <c r="E735" s="2" t="s">
        <v>1315</v>
      </c>
      <c r="F735" s="51">
        <v>0</v>
      </c>
      <c r="G735" s="51">
        <v>0</v>
      </c>
      <c r="H735" s="52">
        <v>0</v>
      </c>
      <c r="I735" s="51">
        <v>250</v>
      </c>
      <c r="J735" s="51">
        <v>0</v>
      </c>
      <c r="K735" s="52">
        <v>0</v>
      </c>
      <c r="L735" s="52">
        <v>250</v>
      </c>
      <c r="U735" s="2">
        <f t="shared" si="155"/>
        <v>1</v>
      </c>
    </row>
    <row r="736" spans="1:21" outlineLevel="1" x14ac:dyDescent="0.25">
      <c r="A736" s="3" t="s">
        <v>1048</v>
      </c>
      <c r="B736" s="103"/>
      <c r="C736" s="103"/>
      <c r="D736" s="4" t="s">
        <v>1203</v>
      </c>
      <c r="E736" s="2" t="s">
        <v>1316</v>
      </c>
      <c r="F736" s="51">
        <v>0</v>
      </c>
      <c r="G736" s="51">
        <v>0</v>
      </c>
      <c r="H736" s="52">
        <v>0</v>
      </c>
      <c r="I736" s="51">
        <v>50</v>
      </c>
      <c r="J736" s="51">
        <v>0</v>
      </c>
      <c r="K736" s="52">
        <v>45.22</v>
      </c>
      <c r="L736" s="52">
        <v>50</v>
      </c>
      <c r="U736" s="2">
        <f t="shared" si="155"/>
        <v>1</v>
      </c>
    </row>
    <row r="737" spans="1:21" outlineLevel="1" x14ac:dyDescent="0.25">
      <c r="A737" s="3" t="s">
        <v>968</v>
      </c>
      <c r="B737" s="103"/>
      <c r="C737" s="103"/>
      <c r="D737" s="4" t="s">
        <v>1102</v>
      </c>
      <c r="E737" s="2" t="s">
        <v>1257</v>
      </c>
      <c r="F737" s="51">
        <v>750</v>
      </c>
      <c r="G737" s="51">
        <v>214.5</v>
      </c>
      <c r="H737" s="52">
        <v>238.46</v>
      </c>
      <c r="I737" s="51">
        <v>1750</v>
      </c>
      <c r="J737" s="51">
        <v>2241.64</v>
      </c>
      <c r="K737" s="52">
        <v>2517.58</v>
      </c>
      <c r="L737" s="52">
        <v>1750</v>
      </c>
      <c r="U737" s="2">
        <f t="shared" si="155"/>
        <v>1</v>
      </c>
    </row>
    <row r="738" spans="1:21" outlineLevel="1" x14ac:dyDescent="0.25">
      <c r="A738" s="3" t="s">
        <v>972</v>
      </c>
      <c r="B738" s="103"/>
      <c r="C738" s="103"/>
      <c r="D738" s="4" t="s">
        <v>1106</v>
      </c>
      <c r="E738" s="2" t="s">
        <v>1261</v>
      </c>
      <c r="F738" s="51">
        <v>0</v>
      </c>
      <c r="G738" s="51">
        <v>0</v>
      </c>
      <c r="H738" s="52">
        <v>29.99</v>
      </c>
      <c r="I738" s="51">
        <v>700</v>
      </c>
      <c r="J738" s="51">
        <v>270.3</v>
      </c>
      <c r="K738" s="52">
        <v>652.92999999999995</v>
      </c>
      <c r="L738" s="52">
        <v>700</v>
      </c>
      <c r="U738" s="2">
        <f t="shared" si="155"/>
        <v>1</v>
      </c>
    </row>
    <row r="739" spans="1:21" outlineLevel="1" x14ac:dyDescent="0.25">
      <c r="A739" s="3" t="s">
        <v>1051</v>
      </c>
      <c r="B739" s="103"/>
      <c r="C739" s="103"/>
      <c r="D739" s="4" t="s">
        <v>1206</v>
      </c>
      <c r="E739" s="2" t="s">
        <v>1319</v>
      </c>
      <c r="F739" s="51">
        <v>0</v>
      </c>
      <c r="G739" s="51">
        <v>18.5</v>
      </c>
      <c r="H739" s="52">
        <v>0</v>
      </c>
      <c r="I739" s="51">
        <v>75</v>
      </c>
      <c r="J739" s="51">
        <v>18.5</v>
      </c>
      <c r="K739" s="52">
        <v>0</v>
      </c>
      <c r="L739" s="52">
        <v>75</v>
      </c>
      <c r="U739" s="2">
        <f t="shared" si="155"/>
        <v>1</v>
      </c>
    </row>
    <row r="740" spans="1:21" outlineLevel="1" x14ac:dyDescent="0.25">
      <c r="A740" s="3" t="s">
        <v>973</v>
      </c>
      <c r="B740" s="103"/>
      <c r="C740" s="103"/>
      <c r="D740" s="4" t="s">
        <v>1107</v>
      </c>
      <c r="E740" s="2" t="s">
        <v>1262</v>
      </c>
      <c r="F740" s="51">
        <v>0</v>
      </c>
      <c r="G740" s="51">
        <v>0</v>
      </c>
      <c r="H740" s="52">
        <v>0</v>
      </c>
      <c r="I740" s="51">
        <v>4200</v>
      </c>
      <c r="J740" s="51">
        <v>4106.29</v>
      </c>
      <c r="K740" s="52">
        <v>5618.72</v>
      </c>
      <c r="L740" s="52">
        <v>4200</v>
      </c>
      <c r="U740" s="2">
        <f t="shared" si="155"/>
        <v>1</v>
      </c>
    </row>
    <row r="741" spans="1:21" outlineLevel="1" x14ac:dyDescent="0.25">
      <c r="A741" s="3" t="s">
        <v>1052</v>
      </c>
      <c r="B741" s="103"/>
      <c r="C741" s="103"/>
      <c r="D741" s="4" t="s">
        <v>1207</v>
      </c>
      <c r="E741" s="2" t="s">
        <v>1320</v>
      </c>
      <c r="F741" s="51">
        <v>0</v>
      </c>
      <c r="G741" s="51">
        <v>980.58</v>
      </c>
      <c r="H741" s="52">
        <v>0</v>
      </c>
      <c r="I741" s="51">
        <v>0</v>
      </c>
      <c r="J741" s="51">
        <v>1524.58</v>
      </c>
      <c r="K741" s="52">
        <v>0</v>
      </c>
      <c r="L741" s="52">
        <v>0</v>
      </c>
      <c r="U741" s="2">
        <f t="shared" si="155"/>
        <v>1</v>
      </c>
    </row>
    <row r="742" spans="1:21" outlineLevel="1" x14ac:dyDescent="0.25">
      <c r="A742" s="3" t="s">
        <v>1054</v>
      </c>
      <c r="B742" s="103"/>
      <c r="C742" s="103"/>
      <c r="D742" s="4" t="s">
        <v>1209</v>
      </c>
      <c r="E742" s="2" t="s">
        <v>1322</v>
      </c>
      <c r="F742" s="51">
        <v>0</v>
      </c>
      <c r="G742" s="51">
        <v>213.1</v>
      </c>
      <c r="H742" s="52">
        <v>0</v>
      </c>
      <c r="I742" s="51">
        <v>0</v>
      </c>
      <c r="J742" s="51">
        <v>213.1</v>
      </c>
      <c r="K742" s="52">
        <v>503.63</v>
      </c>
      <c r="L742" s="52">
        <v>0</v>
      </c>
      <c r="U742" s="2">
        <f t="shared" si="155"/>
        <v>1</v>
      </c>
    </row>
    <row r="743" spans="1:21" outlineLevel="1" x14ac:dyDescent="0.25">
      <c r="A743" s="3" t="s">
        <v>1007</v>
      </c>
      <c r="B743" s="103"/>
      <c r="C743" s="103"/>
      <c r="D743" s="4" t="s">
        <v>1146</v>
      </c>
      <c r="E743" s="2" t="s">
        <v>1147</v>
      </c>
      <c r="F743" s="51">
        <v>0</v>
      </c>
      <c r="G743" s="51">
        <v>14.97</v>
      </c>
      <c r="H743" s="52">
        <v>0</v>
      </c>
      <c r="I743" s="51">
        <v>3500</v>
      </c>
      <c r="J743" s="51">
        <v>3167.09</v>
      </c>
      <c r="K743" s="52">
        <v>1489.27</v>
      </c>
      <c r="L743" s="52">
        <v>3500</v>
      </c>
      <c r="U743" s="2">
        <f t="shared" si="155"/>
        <v>1</v>
      </c>
    </row>
    <row r="744" spans="1:21" outlineLevel="1" x14ac:dyDescent="0.25">
      <c r="A744" s="3" t="s">
        <v>1055</v>
      </c>
      <c r="B744" s="103"/>
      <c r="C744" s="103"/>
      <c r="D744" s="4" t="s">
        <v>1210</v>
      </c>
      <c r="E744" s="2" t="s">
        <v>1323</v>
      </c>
      <c r="F744" s="51">
        <v>0</v>
      </c>
      <c r="G744" s="51">
        <v>0</v>
      </c>
      <c r="H744" s="52">
        <v>0</v>
      </c>
      <c r="I744" s="51">
        <v>21000</v>
      </c>
      <c r="J744" s="51">
        <v>22418.560000000001</v>
      </c>
      <c r="K744" s="52">
        <v>21027.66</v>
      </c>
      <c r="L744" s="52">
        <v>21000</v>
      </c>
      <c r="U744" s="2">
        <f t="shared" si="155"/>
        <v>1</v>
      </c>
    </row>
    <row r="745" spans="1:21" outlineLevel="1" x14ac:dyDescent="0.25">
      <c r="A745" s="3" t="s">
        <v>1057</v>
      </c>
      <c r="B745" s="103"/>
      <c r="C745" s="103"/>
      <c r="D745" s="4" t="s">
        <v>1212</v>
      </c>
      <c r="E745" s="2" t="s">
        <v>1325</v>
      </c>
      <c r="F745" s="51">
        <v>0</v>
      </c>
      <c r="G745" s="51">
        <v>0</v>
      </c>
      <c r="H745" s="52">
        <v>0</v>
      </c>
      <c r="I745" s="51">
        <v>6200</v>
      </c>
      <c r="J745" s="51">
        <v>4039.82</v>
      </c>
      <c r="K745" s="52">
        <v>6200.43</v>
      </c>
      <c r="L745" s="52">
        <v>6200</v>
      </c>
      <c r="U745" s="2">
        <f t="shared" si="155"/>
        <v>1</v>
      </c>
    </row>
    <row r="746" spans="1:21" outlineLevel="1" x14ac:dyDescent="0.25">
      <c r="A746" s="3" t="s">
        <v>1058</v>
      </c>
      <c r="B746" s="103"/>
      <c r="C746" s="103"/>
      <c r="D746" s="4" t="s">
        <v>1213</v>
      </c>
      <c r="E746" s="2" t="s">
        <v>1326</v>
      </c>
      <c r="F746" s="51">
        <v>0</v>
      </c>
      <c r="G746" s="51">
        <v>0</v>
      </c>
      <c r="H746" s="52">
        <v>35.549999999999997</v>
      </c>
      <c r="I746" s="51">
        <v>0</v>
      </c>
      <c r="J746" s="51">
        <v>0</v>
      </c>
      <c r="K746" s="52">
        <v>35.549999999999997</v>
      </c>
      <c r="L746" s="52">
        <v>0</v>
      </c>
      <c r="U746" s="2">
        <f t="shared" si="155"/>
        <v>1</v>
      </c>
    </row>
    <row r="747" spans="1:21" outlineLevel="1" x14ac:dyDescent="0.25">
      <c r="A747" s="3" t="s">
        <v>1059</v>
      </c>
      <c r="B747" s="103"/>
      <c r="C747" s="103"/>
      <c r="D747" s="4" t="s">
        <v>1214</v>
      </c>
      <c r="E747" s="2" t="s">
        <v>1327</v>
      </c>
      <c r="F747" s="51">
        <v>500</v>
      </c>
      <c r="G747" s="51">
        <v>40.590000000000003</v>
      </c>
      <c r="H747" s="52">
        <v>47.15</v>
      </c>
      <c r="I747" s="51">
        <v>500</v>
      </c>
      <c r="J747" s="51">
        <v>321.57</v>
      </c>
      <c r="K747" s="52">
        <v>123.7</v>
      </c>
      <c r="L747" s="52">
        <v>500</v>
      </c>
      <c r="U747" s="2">
        <f t="shared" si="155"/>
        <v>1</v>
      </c>
    </row>
    <row r="748" spans="1:21" outlineLevel="1" x14ac:dyDescent="0.25">
      <c r="A748" s="3" t="s">
        <v>1060</v>
      </c>
      <c r="B748" s="103"/>
      <c r="C748" s="103"/>
      <c r="D748" s="4" t="s">
        <v>1215</v>
      </c>
      <c r="E748" s="2" t="s">
        <v>1328</v>
      </c>
      <c r="F748" s="51">
        <v>700</v>
      </c>
      <c r="G748" s="51">
        <v>51.95</v>
      </c>
      <c r="H748" s="52">
        <v>0</v>
      </c>
      <c r="I748" s="51">
        <v>700</v>
      </c>
      <c r="J748" s="51">
        <v>51.95</v>
      </c>
      <c r="K748" s="52">
        <v>729.93</v>
      </c>
      <c r="L748" s="52">
        <v>700</v>
      </c>
      <c r="U748" s="2">
        <f t="shared" si="155"/>
        <v>1</v>
      </c>
    </row>
    <row r="749" spans="1:21" outlineLevel="1" x14ac:dyDescent="0.25">
      <c r="A749" s="3" t="s">
        <v>1061</v>
      </c>
      <c r="B749" s="103"/>
      <c r="C749" s="103"/>
      <c r="D749" s="4" t="s">
        <v>1216</v>
      </c>
      <c r="E749" s="2" t="s">
        <v>1329</v>
      </c>
      <c r="F749" s="51">
        <v>0</v>
      </c>
      <c r="G749" s="51">
        <v>0</v>
      </c>
      <c r="H749" s="52">
        <v>0</v>
      </c>
      <c r="I749" s="51">
        <v>300</v>
      </c>
      <c r="J749" s="51">
        <v>285.72000000000003</v>
      </c>
      <c r="K749" s="52">
        <v>0</v>
      </c>
      <c r="L749" s="52">
        <v>300</v>
      </c>
      <c r="U749" s="2">
        <f t="shared" ref="U749:U775" si="156">+IF(OR(F749&lt;&gt;0,G749&lt;&gt;0,H749&lt;&gt;0,I749&lt;&gt;0,J749&lt;&gt;0,K749&lt;&gt;0,L749&lt;&gt;0),1,)</f>
        <v>1</v>
      </c>
    </row>
    <row r="750" spans="1:21" outlineLevel="1" x14ac:dyDescent="0.25">
      <c r="A750" s="3" t="s">
        <v>1062</v>
      </c>
      <c r="B750" s="103"/>
      <c r="C750" s="103"/>
      <c r="D750" s="4" t="s">
        <v>1217</v>
      </c>
      <c r="E750" s="2" t="s">
        <v>1330</v>
      </c>
      <c r="F750" s="51">
        <v>0</v>
      </c>
      <c r="G750" s="51">
        <v>-5000</v>
      </c>
      <c r="H750" s="52">
        <v>0</v>
      </c>
      <c r="I750" s="51">
        <v>0</v>
      </c>
      <c r="J750" s="51">
        <v>4215.17</v>
      </c>
      <c r="K750" s="52">
        <v>0</v>
      </c>
      <c r="L750" s="52">
        <v>0</v>
      </c>
      <c r="U750" s="2">
        <f t="shared" si="156"/>
        <v>1</v>
      </c>
    </row>
    <row r="751" spans="1:21" outlineLevel="1" x14ac:dyDescent="0.25">
      <c r="A751" s="3" t="s">
        <v>974</v>
      </c>
      <c r="B751" s="103"/>
      <c r="C751" s="103"/>
      <c r="D751" s="4" t="s">
        <v>1108</v>
      </c>
      <c r="E751" s="2" t="s">
        <v>1148</v>
      </c>
      <c r="F751" s="51">
        <v>0</v>
      </c>
      <c r="G751" s="51">
        <v>58.89</v>
      </c>
      <c r="H751" s="52">
        <v>210.65</v>
      </c>
      <c r="I751" s="51">
        <v>245818</v>
      </c>
      <c r="J751" s="51">
        <v>213245.93</v>
      </c>
      <c r="K751" s="52">
        <v>238925.79</v>
      </c>
      <c r="L751" s="52">
        <v>245818</v>
      </c>
      <c r="U751" s="2">
        <f t="shared" si="156"/>
        <v>1</v>
      </c>
    </row>
    <row r="752" spans="1:21" outlineLevel="1" x14ac:dyDescent="0.25">
      <c r="A752" s="3" t="s">
        <v>1008</v>
      </c>
      <c r="B752" s="103"/>
      <c r="C752" s="103"/>
      <c r="D752" s="4" t="s">
        <v>1149</v>
      </c>
      <c r="E752" s="2" t="s">
        <v>1150</v>
      </c>
      <c r="F752" s="51">
        <v>7000</v>
      </c>
      <c r="G752" s="51">
        <v>3906.07</v>
      </c>
      <c r="H752" s="52">
        <v>797.78</v>
      </c>
      <c r="I752" s="51">
        <v>7000</v>
      </c>
      <c r="J752" s="51">
        <v>3906.07</v>
      </c>
      <c r="K752" s="52">
        <v>6108.79</v>
      </c>
      <c r="L752" s="52">
        <v>7000</v>
      </c>
      <c r="U752" s="2">
        <f t="shared" si="156"/>
        <v>1</v>
      </c>
    </row>
    <row r="753" spans="1:21" outlineLevel="1" x14ac:dyDescent="0.25">
      <c r="A753" s="3" t="s">
        <v>1009</v>
      </c>
      <c r="B753" s="103"/>
      <c r="C753" s="103"/>
      <c r="D753" s="4" t="s">
        <v>1151</v>
      </c>
      <c r="E753" s="2" t="s">
        <v>1152</v>
      </c>
      <c r="F753" s="51">
        <v>0</v>
      </c>
      <c r="G753" s="51">
        <v>3000</v>
      </c>
      <c r="H753" s="52">
        <v>0</v>
      </c>
      <c r="I753" s="51">
        <v>14000</v>
      </c>
      <c r="J753" s="51">
        <v>14232.71</v>
      </c>
      <c r="K753" s="52">
        <v>0</v>
      </c>
      <c r="L753" s="52">
        <v>14000</v>
      </c>
      <c r="U753" s="2">
        <f t="shared" si="156"/>
        <v>1</v>
      </c>
    </row>
    <row r="754" spans="1:21" outlineLevel="1" x14ac:dyDescent="0.25">
      <c r="A754" s="3" t="s">
        <v>975</v>
      </c>
      <c r="B754" s="103"/>
      <c r="C754" s="103"/>
      <c r="D754" s="4" t="s">
        <v>1109</v>
      </c>
      <c r="E754" s="2" t="s">
        <v>1153</v>
      </c>
      <c r="F754" s="51">
        <v>0</v>
      </c>
      <c r="G754" s="51">
        <v>2078.52</v>
      </c>
      <c r="H754" s="52">
        <v>210.66</v>
      </c>
      <c r="I754" s="51">
        <v>395233</v>
      </c>
      <c r="J754" s="51">
        <v>430951.16</v>
      </c>
      <c r="K754" s="52">
        <v>383932.58</v>
      </c>
      <c r="L754" s="52">
        <v>395233</v>
      </c>
      <c r="U754" s="2">
        <f t="shared" si="156"/>
        <v>1</v>
      </c>
    </row>
    <row r="755" spans="1:21" outlineLevel="1" x14ac:dyDescent="0.25">
      <c r="A755" s="3" t="s">
        <v>1063</v>
      </c>
      <c r="B755" s="103"/>
      <c r="C755" s="103"/>
      <c r="D755" s="4" t="s">
        <v>1218</v>
      </c>
      <c r="E755" s="2" t="s">
        <v>1331</v>
      </c>
      <c r="F755" s="51">
        <v>0</v>
      </c>
      <c r="G755" s="51">
        <v>0</v>
      </c>
      <c r="H755" s="52">
        <v>0</v>
      </c>
      <c r="I755" s="51">
        <v>800</v>
      </c>
      <c r="J755" s="51">
        <v>83.78</v>
      </c>
      <c r="K755" s="52">
        <v>902.72</v>
      </c>
      <c r="L755" s="52">
        <v>800</v>
      </c>
      <c r="U755" s="2">
        <f t="shared" si="156"/>
        <v>1</v>
      </c>
    </row>
    <row r="756" spans="1:21" outlineLevel="1" x14ac:dyDescent="0.25">
      <c r="A756" s="3" t="s">
        <v>1010</v>
      </c>
      <c r="B756" s="103"/>
      <c r="C756" s="103"/>
      <c r="D756" s="4" t="s">
        <v>1154</v>
      </c>
      <c r="E756" s="2" t="s">
        <v>1155</v>
      </c>
      <c r="F756" s="51">
        <v>0</v>
      </c>
      <c r="G756" s="51">
        <v>0</v>
      </c>
      <c r="H756" s="52">
        <v>0</v>
      </c>
      <c r="I756" s="51">
        <v>15000</v>
      </c>
      <c r="J756" s="51">
        <v>6289.58</v>
      </c>
      <c r="K756" s="52">
        <v>15974.21</v>
      </c>
      <c r="L756" s="52">
        <v>15000</v>
      </c>
      <c r="U756" s="2">
        <f t="shared" si="156"/>
        <v>1</v>
      </c>
    </row>
    <row r="757" spans="1:21" outlineLevel="1" x14ac:dyDescent="0.25">
      <c r="A757" s="3" t="s">
        <v>1011</v>
      </c>
      <c r="B757" s="103"/>
      <c r="C757" s="103"/>
      <c r="D757" s="4" t="s">
        <v>1156</v>
      </c>
      <c r="E757" s="2" t="s">
        <v>1157</v>
      </c>
      <c r="F757" s="51">
        <v>0</v>
      </c>
      <c r="G757" s="51">
        <v>19.64</v>
      </c>
      <c r="H757" s="52">
        <v>158.09</v>
      </c>
      <c r="I757" s="51">
        <v>43000</v>
      </c>
      <c r="J757" s="51">
        <v>35167.68</v>
      </c>
      <c r="K757" s="52">
        <v>39206.959999999999</v>
      </c>
      <c r="L757" s="52">
        <v>43000</v>
      </c>
      <c r="U757" s="2">
        <f t="shared" si="156"/>
        <v>1</v>
      </c>
    </row>
    <row r="758" spans="1:21" outlineLevel="1" x14ac:dyDescent="0.25">
      <c r="A758" s="3" t="s">
        <v>1012</v>
      </c>
      <c r="B758" s="103"/>
      <c r="C758" s="103"/>
      <c r="D758" s="4" t="s">
        <v>1158</v>
      </c>
      <c r="E758" s="2" t="s">
        <v>1159</v>
      </c>
      <c r="F758" s="51">
        <v>0</v>
      </c>
      <c r="G758" s="51">
        <v>0</v>
      </c>
      <c r="H758" s="52">
        <v>0</v>
      </c>
      <c r="I758" s="51">
        <v>10000</v>
      </c>
      <c r="J758" s="51">
        <v>11023.66</v>
      </c>
      <c r="K758" s="52">
        <v>9799.8700000000008</v>
      </c>
      <c r="L758" s="52">
        <v>10000</v>
      </c>
      <c r="U758" s="2">
        <f t="shared" si="156"/>
        <v>1</v>
      </c>
    </row>
    <row r="759" spans="1:21" outlineLevel="1" x14ac:dyDescent="0.25">
      <c r="A759" s="3" t="s">
        <v>1013</v>
      </c>
      <c r="B759" s="103"/>
      <c r="C759" s="103"/>
      <c r="D759" s="4" t="s">
        <v>1160</v>
      </c>
      <c r="E759" s="2" t="s">
        <v>1161</v>
      </c>
      <c r="F759" s="51">
        <v>0</v>
      </c>
      <c r="G759" s="51">
        <v>0</v>
      </c>
      <c r="H759" s="52">
        <v>0</v>
      </c>
      <c r="I759" s="51">
        <v>9000</v>
      </c>
      <c r="J759" s="51">
        <v>8310.7900000000009</v>
      </c>
      <c r="K759" s="52">
        <v>12611.7</v>
      </c>
      <c r="L759" s="52">
        <v>9000</v>
      </c>
      <c r="U759" s="2">
        <f t="shared" si="156"/>
        <v>1</v>
      </c>
    </row>
    <row r="760" spans="1:21" outlineLevel="1" x14ac:dyDescent="0.25">
      <c r="A760" s="3" t="s">
        <v>1014</v>
      </c>
      <c r="B760" s="103"/>
      <c r="C760" s="103"/>
      <c r="D760" s="4" t="s">
        <v>1162</v>
      </c>
      <c r="E760" s="2" t="s">
        <v>1163</v>
      </c>
      <c r="F760" s="51">
        <v>0</v>
      </c>
      <c r="G760" s="51">
        <v>0</v>
      </c>
      <c r="H760" s="52">
        <v>0</v>
      </c>
      <c r="I760" s="51">
        <v>8000</v>
      </c>
      <c r="J760" s="51">
        <v>5751.98</v>
      </c>
      <c r="K760" s="52">
        <v>7334.32</v>
      </c>
      <c r="L760" s="52">
        <v>8000</v>
      </c>
      <c r="U760" s="2">
        <f t="shared" si="156"/>
        <v>1</v>
      </c>
    </row>
    <row r="761" spans="1:21" outlineLevel="1" x14ac:dyDescent="0.25">
      <c r="A761" s="3" t="s">
        <v>1064</v>
      </c>
      <c r="B761" s="103"/>
      <c r="C761" s="103"/>
      <c r="D761" s="4" t="s">
        <v>1219</v>
      </c>
      <c r="E761" s="2" t="s">
        <v>1332</v>
      </c>
      <c r="F761" s="51">
        <v>0</v>
      </c>
      <c r="G761" s="51">
        <v>0</v>
      </c>
      <c r="H761" s="52">
        <v>0</v>
      </c>
      <c r="I761" s="51">
        <v>3900</v>
      </c>
      <c r="J761" s="51">
        <v>2941.19</v>
      </c>
      <c r="K761" s="52">
        <v>2267.06</v>
      </c>
      <c r="L761" s="52">
        <v>3900</v>
      </c>
      <c r="U761" s="2">
        <f t="shared" si="156"/>
        <v>1</v>
      </c>
    </row>
    <row r="762" spans="1:21" outlineLevel="1" x14ac:dyDescent="0.25">
      <c r="A762" s="3" t="s">
        <v>1015</v>
      </c>
      <c r="B762" s="103"/>
      <c r="C762" s="103"/>
      <c r="D762" s="4" t="s">
        <v>1164</v>
      </c>
      <c r="E762" s="2" t="s">
        <v>1165</v>
      </c>
      <c r="F762" s="51">
        <v>0</v>
      </c>
      <c r="G762" s="51">
        <v>0</v>
      </c>
      <c r="H762" s="52">
        <v>0</v>
      </c>
      <c r="I762" s="51">
        <v>9000</v>
      </c>
      <c r="J762" s="51">
        <v>7143.96</v>
      </c>
      <c r="K762" s="52">
        <v>9305.2999999999993</v>
      </c>
      <c r="L762" s="52">
        <v>9000</v>
      </c>
      <c r="U762" s="2">
        <f t="shared" si="156"/>
        <v>1</v>
      </c>
    </row>
    <row r="763" spans="1:21" outlineLevel="1" x14ac:dyDescent="0.25">
      <c r="A763" s="3" t="s">
        <v>1016</v>
      </c>
      <c r="B763" s="103"/>
      <c r="C763" s="103"/>
      <c r="D763" s="4" t="s">
        <v>1166</v>
      </c>
      <c r="E763" s="2" t="s">
        <v>1167</v>
      </c>
      <c r="F763" s="51">
        <v>0</v>
      </c>
      <c r="G763" s="51">
        <v>28.12</v>
      </c>
      <c r="H763" s="52">
        <v>0</v>
      </c>
      <c r="I763" s="51">
        <v>7000</v>
      </c>
      <c r="J763" s="51">
        <v>5099.04</v>
      </c>
      <c r="K763" s="52">
        <v>6440.2</v>
      </c>
      <c r="L763" s="52">
        <v>7000</v>
      </c>
      <c r="U763" s="2">
        <f t="shared" si="156"/>
        <v>1</v>
      </c>
    </row>
    <row r="764" spans="1:21" outlineLevel="1" x14ac:dyDescent="0.25">
      <c r="A764" s="3" t="s">
        <v>976</v>
      </c>
      <c r="B764" s="103"/>
      <c r="C764" s="103"/>
      <c r="D764" s="4" t="s">
        <v>1110</v>
      </c>
      <c r="E764" s="2" t="s">
        <v>1263</v>
      </c>
      <c r="F764" s="51">
        <v>0</v>
      </c>
      <c r="G764" s="51">
        <v>0</v>
      </c>
      <c r="H764" s="52">
        <v>0</v>
      </c>
      <c r="I764" s="51">
        <v>200</v>
      </c>
      <c r="J764" s="51">
        <v>0</v>
      </c>
      <c r="K764" s="52">
        <v>0</v>
      </c>
      <c r="L764" s="52">
        <v>200</v>
      </c>
      <c r="U764" s="2">
        <f t="shared" si="156"/>
        <v>1</v>
      </c>
    </row>
    <row r="765" spans="1:21" outlineLevel="1" x14ac:dyDescent="0.25">
      <c r="A765" s="3" t="s">
        <v>1065</v>
      </c>
      <c r="B765" s="103"/>
      <c r="C765" s="103"/>
      <c r="D765" s="4" t="s">
        <v>1220</v>
      </c>
      <c r="E765" s="2" t="s">
        <v>1333</v>
      </c>
      <c r="F765" s="51">
        <v>0</v>
      </c>
      <c r="G765" s="51">
        <v>0</v>
      </c>
      <c r="H765" s="52">
        <v>0</v>
      </c>
      <c r="I765" s="51">
        <v>1200</v>
      </c>
      <c r="J765" s="51">
        <v>0</v>
      </c>
      <c r="K765" s="52">
        <v>1261.1199999999999</v>
      </c>
      <c r="L765" s="52">
        <v>1200</v>
      </c>
      <c r="U765" s="2">
        <f t="shared" si="156"/>
        <v>1</v>
      </c>
    </row>
    <row r="766" spans="1:21" outlineLevel="1" x14ac:dyDescent="0.25">
      <c r="A766" s="3" t="s">
        <v>1017</v>
      </c>
      <c r="B766" s="103"/>
      <c r="C766" s="103"/>
      <c r="D766" s="4" t="s">
        <v>1168</v>
      </c>
      <c r="E766" s="2" t="s">
        <v>1169</v>
      </c>
      <c r="F766" s="51">
        <v>0</v>
      </c>
      <c r="G766" s="51">
        <v>0</v>
      </c>
      <c r="H766" s="52">
        <v>0</v>
      </c>
      <c r="I766" s="51">
        <v>11000</v>
      </c>
      <c r="J766" s="51">
        <v>12444.99</v>
      </c>
      <c r="K766" s="52">
        <v>10142.35</v>
      </c>
      <c r="L766" s="52">
        <v>11000</v>
      </c>
      <c r="U766" s="2">
        <f t="shared" si="156"/>
        <v>1</v>
      </c>
    </row>
    <row r="767" spans="1:21" outlineLevel="1" x14ac:dyDescent="0.25">
      <c r="A767" s="3" t="s">
        <v>1066</v>
      </c>
      <c r="B767" s="103"/>
      <c r="C767" s="103"/>
      <c r="D767" s="4" t="s">
        <v>1221</v>
      </c>
      <c r="E767" s="2" t="s">
        <v>1334</v>
      </c>
      <c r="F767" s="51">
        <v>0</v>
      </c>
      <c r="G767" s="51">
        <v>0</v>
      </c>
      <c r="H767" s="52">
        <v>0</v>
      </c>
      <c r="I767" s="51">
        <v>0</v>
      </c>
      <c r="J767" s="51">
        <v>5.09</v>
      </c>
      <c r="K767" s="52">
        <v>0</v>
      </c>
      <c r="L767" s="52">
        <v>0</v>
      </c>
      <c r="U767" s="2">
        <f t="shared" si="156"/>
        <v>1</v>
      </c>
    </row>
    <row r="768" spans="1:21" outlineLevel="1" x14ac:dyDescent="0.25">
      <c r="A768" s="3" t="s">
        <v>1067</v>
      </c>
      <c r="B768" s="103"/>
      <c r="C768" s="103"/>
      <c r="D768" s="4" t="s">
        <v>1222</v>
      </c>
      <c r="E768" s="2" t="s">
        <v>1335</v>
      </c>
      <c r="F768" s="51">
        <v>0</v>
      </c>
      <c r="G768" s="51">
        <v>0</v>
      </c>
      <c r="H768" s="52">
        <v>0</v>
      </c>
      <c r="I768" s="51">
        <v>0</v>
      </c>
      <c r="J768" s="51">
        <v>0</v>
      </c>
      <c r="K768" s="52">
        <v>180.85</v>
      </c>
      <c r="L768" s="52">
        <v>0</v>
      </c>
      <c r="U768" s="2">
        <f t="shared" si="156"/>
        <v>1</v>
      </c>
    </row>
    <row r="769" spans="1:21" outlineLevel="1" x14ac:dyDescent="0.25">
      <c r="A769" s="3" t="s">
        <v>1020</v>
      </c>
      <c r="B769" s="103"/>
      <c r="C769" s="103"/>
      <c r="D769" s="4" t="s">
        <v>1174</v>
      </c>
      <c r="E769" s="2" t="s">
        <v>1175</v>
      </c>
      <c r="F769" s="51">
        <v>250</v>
      </c>
      <c r="G769" s="51">
        <v>667.72</v>
      </c>
      <c r="H769" s="52">
        <v>416.68</v>
      </c>
      <c r="I769" s="51">
        <v>2500</v>
      </c>
      <c r="J769" s="51">
        <v>2741.13</v>
      </c>
      <c r="K769" s="52">
        <v>2215.27</v>
      </c>
      <c r="L769" s="52">
        <v>2500</v>
      </c>
      <c r="U769" s="2">
        <f t="shared" si="156"/>
        <v>1</v>
      </c>
    </row>
    <row r="770" spans="1:21" outlineLevel="1" x14ac:dyDescent="0.25">
      <c r="A770" s="3" t="s">
        <v>1018</v>
      </c>
      <c r="B770" s="103"/>
      <c r="C770" s="103"/>
      <c r="D770" s="4" t="s">
        <v>1170</v>
      </c>
      <c r="E770" s="2" t="s">
        <v>1171</v>
      </c>
      <c r="F770" s="51">
        <v>0</v>
      </c>
      <c r="G770" s="51">
        <v>0</v>
      </c>
      <c r="H770" s="52">
        <v>0</v>
      </c>
      <c r="I770" s="51">
        <v>0</v>
      </c>
      <c r="J770" s="51">
        <v>1229.8</v>
      </c>
      <c r="K770" s="52">
        <v>72.97</v>
      </c>
      <c r="L770" s="52">
        <v>0</v>
      </c>
      <c r="U770" s="2">
        <f t="shared" si="156"/>
        <v>1</v>
      </c>
    </row>
    <row r="771" spans="1:21" outlineLevel="1" x14ac:dyDescent="0.25">
      <c r="A771" s="3" t="s">
        <v>1019</v>
      </c>
      <c r="B771" s="103"/>
      <c r="C771" s="103"/>
      <c r="D771" s="4" t="s">
        <v>1172</v>
      </c>
      <c r="E771" s="2" t="s">
        <v>1173</v>
      </c>
      <c r="F771" s="51">
        <v>400</v>
      </c>
      <c r="G771" s="51">
        <v>294.72000000000003</v>
      </c>
      <c r="H771" s="52">
        <v>370.04</v>
      </c>
      <c r="I771" s="51">
        <v>4200</v>
      </c>
      <c r="J771" s="51">
        <v>1980.51</v>
      </c>
      <c r="K771" s="52">
        <v>4026.95</v>
      </c>
      <c r="L771" s="52">
        <v>4200</v>
      </c>
      <c r="U771" s="2">
        <f t="shared" si="156"/>
        <v>1</v>
      </c>
    </row>
    <row r="772" spans="1:21" outlineLevel="1" x14ac:dyDescent="0.25">
      <c r="A772" s="3" t="s">
        <v>994</v>
      </c>
      <c r="B772" s="103"/>
      <c r="C772" s="103"/>
      <c r="D772" s="4" t="s">
        <v>1128</v>
      </c>
      <c r="E772" s="2" t="s">
        <v>1279</v>
      </c>
      <c r="F772" s="51">
        <v>0</v>
      </c>
      <c r="G772" s="51">
        <v>-13577.56</v>
      </c>
      <c r="H772" s="52">
        <v>-23783.45</v>
      </c>
      <c r="I772" s="51">
        <v>42000</v>
      </c>
      <c r="J772" s="51">
        <v>37609.35</v>
      </c>
      <c r="K772" s="52">
        <v>41227.910000000003</v>
      </c>
      <c r="L772" s="52">
        <v>42000</v>
      </c>
      <c r="U772" s="2">
        <f t="shared" si="156"/>
        <v>1</v>
      </c>
    </row>
    <row r="773" spans="1:21" outlineLevel="1" x14ac:dyDescent="0.25">
      <c r="A773" s="3" t="s">
        <v>1069</v>
      </c>
      <c r="B773" s="103"/>
      <c r="C773" s="103"/>
      <c r="D773" s="4" t="s">
        <v>1224</v>
      </c>
      <c r="E773" s="2" t="s">
        <v>1337</v>
      </c>
      <c r="F773" s="51">
        <v>50</v>
      </c>
      <c r="G773" s="51">
        <v>0</v>
      </c>
      <c r="H773" s="52">
        <v>0</v>
      </c>
      <c r="I773" s="51">
        <v>350</v>
      </c>
      <c r="J773" s="51">
        <v>202.74</v>
      </c>
      <c r="K773" s="52">
        <v>350.42</v>
      </c>
      <c r="L773" s="52">
        <v>350</v>
      </c>
      <c r="U773" s="2">
        <f t="shared" si="156"/>
        <v>1</v>
      </c>
    </row>
    <row r="774" spans="1:21" outlineLevel="1" x14ac:dyDescent="0.25">
      <c r="A774" s="3" t="s">
        <v>1005</v>
      </c>
      <c r="B774" s="103"/>
      <c r="C774" s="103"/>
      <c r="D774" s="4" t="s">
        <v>1139</v>
      </c>
      <c r="E774" s="2" t="s">
        <v>1288</v>
      </c>
      <c r="F774" s="51">
        <v>0</v>
      </c>
      <c r="G774" s="51">
        <v>112.2</v>
      </c>
      <c r="H774" s="52">
        <v>0</v>
      </c>
      <c r="I774" s="51">
        <v>100</v>
      </c>
      <c r="J774" s="51">
        <v>497.18</v>
      </c>
      <c r="K774" s="52">
        <v>0</v>
      </c>
      <c r="L774" s="52">
        <v>100</v>
      </c>
      <c r="U774" s="2">
        <f t="shared" si="156"/>
        <v>1</v>
      </c>
    </row>
    <row r="775" spans="1:21" outlineLevel="1" x14ac:dyDescent="0.25">
      <c r="A775" s="3" t="s">
        <v>1077</v>
      </c>
      <c r="B775" s="103"/>
      <c r="C775" s="103"/>
      <c r="D775" s="4" t="s">
        <v>1232</v>
      </c>
      <c r="E775" s="2" t="s">
        <v>1345</v>
      </c>
      <c r="F775" s="51">
        <v>63</v>
      </c>
      <c r="G775" s="51">
        <v>-787.73</v>
      </c>
      <c r="H775" s="52">
        <v>297.89999999999998</v>
      </c>
      <c r="I775" s="51">
        <v>800</v>
      </c>
      <c r="J775" s="51">
        <v>2534.6999999999998</v>
      </c>
      <c r="K775" s="52">
        <v>779.25</v>
      </c>
      <c r="L775" s="52">
        <v>800</v>
      </c>
      <c r="U775" s="2">
        <f t="shared" si="156"/>
        <v>1</v>
      </c>
    </row>
    <row r="776" spans="1:21" x14ac:dyDescent="0.25">
      <c r="A776" s="22" t="s">
        <v>538</v>
      </c>
      <c r="B776" s="36"/>
      <c r="C776" s="38" t="str">
        <f t="shared" si="150"/>
        <v>8104</v>
      </c>
      <c r="D776" s="38"/>
      <c r="E776" s="38" t="str">
        <f t="shared" si="151"/>
        <v>Supplies-Food and Commissary</v>
      </c>
      <c r="F776" s="53">
        <v>9713</v>
      </c>
      <c r="G776" s="53">
        <v>-7369.93</v>
      </c>
      <c r="H776" s="98">
        <v>-20895.559999999998</v>
      </c>
      <c r="I776" s="53">
        <v>877876</v>
      </c>
      <c r="J776" s="53">
        <v>850942.20000000007</v>
      </c>
      <c r="K776" s="98">
        <v>839073.7799999998</v>
      </c>
      <c r="L776" s="98">
        <v>877876</v>
      </c>
      <c r="O776" s="81" t="s">
        <v>470</v>
      </c>
      <c r="P776" s="82" t="s">
        <v>471</v>
      </c>
      <c r="U776" s="38">
        <f t="shared" si="119"/>
        <v>1</v>
      </c>
    </row>
    <row r="777" spans="1:21" outlineLevel="1" x14ac:dyDescent="0.25">
      <c r="A777" s="3" t="s">
        <v>965</v>
      </c>
      <c r="B777" s="103"/>
      <c r="C777" s="103"/>
      <c r="D777" s="4" t="s">
        <v>1099</v>
      </c>
      <c r="E777" s="2" t="s">
        <v>1254</v>
      </c>
      <c r="F777" s="51">
        <v>250</v>
      </c>
      <c r="G777" s="51">
        <v>31.9</v>
      </c>
      <c r="H777" s="52">
        <v>643.63</v>
      </c>
      <c r="I777" s="51">
        <v>3000</v>
      </c>
      <c r="J777" s="51">
        <v>2301.5</v>
      </c>
      <c r="K777" s="52">
        <v>3125.82</v>
      </c>
      <c r="L777" s="52">
        <v>3000</v>
      </c>
      <c r="U777" s="2">
        <f t="shared" ref="U777:U787" si="157">+IF(OR(F777&lt;&gt;0,G777&lt;&gt;0,H777&lt;&gt;0,I777&lt;&gt;0,J777&lt;&gt;0,K777&lt;&gt;0,L777&lt;&gt;0),1,)</f>
        <v>1</v>
      </c>
    </row>
    <row r="778" spans="1:21" outlineLevel="1" x14ac:dyDescent="0.25">
      <c r="A778" s="3" t="s">
        <v>1041</v>
      </c>
      <c r="B778" s="103"/>
      <c r="C778" s="103"/>
      <c r="D778" s="4" t="s">
        <v>1196</v>
      </c>
      <c r="E778" s="2" t="s">
        <v>1309</v>
      </c>
      <c r="F778" s="51">
        <v>0</v>
      </c>
      <c r="G778" s="51">
        <v>0</v>
      </c>
      <c r="H778" s="52">
        <v>0</v>
      </c>
      <c r="I778" s="51">
        <v>400</v>
      </c>
      <c r="J778" s="51">
        <v>324.85000000000002</v>
      </c>
      <c r="K778" s="52">
        <v>0</v>
      </c>
      <c r="L778" s="52">
        <v>400</v>
      </c>
      <c r="U778" s="2">
        <f t="shared" si="157"/>
        <v>1</v>
      </c>
    </row>
    <row r="779" spans="1:21" outlineLevel="1" x14ac:dyDescent="0.25">
      <c r="A779" s="3" t="s">
        <v>974</v>
      </c>
      <c r="B779" s="103"/>
      <c r="C779" s="103"/>
      <c r="D779" s="4" t="s">
        <v>1108</v>
      </c>
      <c r="E779" s="2" t="s">
        <v>1148</v>
      </c>
      <c r="F779" s="51">
        <v>0</v>
      </c>
      <c r="G779" s="51">
        <v>-430</v>
      </c>
      <c r="H779" s="52">
        <v>0</v>
      </c>
      <c r="I779" s="51">
        <v>0</v>
      </c>
      <c r="J779" s="51">
        <v>0.4</v>
      </c>
      <c r="K779" s="52">
        <v>0</v>
      </c>
      <c r="L779" s="52">
        <v>0</v>
      </c>
      <c r="U779" s="2">
        <f t="shared" si="157"/>
        <v>1</v>
      </c>
    </row>
    <row r="780" spans="1:21" outlineLevel="1" x14ac:dyDescent="0.25">
      <c r="A780" s="3" t="s">
        <v>975</v>
      </c>
      <c r="B780" s="103"/>
      <c r="C780" s="103"/>
      <c r="D780" s="4" t="s">
        <v>1109</v>
      </c>
      <c r="E780" s="2" t="s">
        <v>1153</v>
      </c>
      <c r="F780" s="51">
        <v>0</v>
      </c>
      <c r="G780" s="51">
        <v>4213</v>
      </c>
      <c r="H780" s="52">
        <v>0</v>
      </c>
      <c r="I780" s="51">
        <v>0</v>
      </c>
      <c r="J780" s="51">
        <v>8426.27</v>
      </c>
      <c r="K780" s="52">
        <v>40.01</v>
      </c>
      <c r="L780" s="52">
        <v>0</v>
      </c>
      <c r="U780" s="2">
        <f t="shared" si="157"/>
        <v>1</v>
      </c>
    </row>
    <row r="781" spans="1:21" outlineLevel="1" x14ac:dyDescent="0.25">
      <c r="A781" s="3" t="s">
        <v>1063</v>
      </c>
      <c r="B781" s="103"/>
      <c r="C781" s="103"/>
      <c r="D781" s="4" t="s">
        <v>1218</v>
      </c>
      <c r="E781" s="2" t="s">
        <v>1331</v>
      </c>
      <c r="F781" s="51">
        <v>0</v>
      </c>
      <c r="G781" s="51">
        <v>0</v>
      </c>
      <c r="H781" s="52">
        <v>0</v>
      </c>
      <c r="I781" s="51">
        <v>150</v>
      </c>
      <c r="J781" s="51">
        <v>136.84</v>
      </c>
      <c r="K781" s="52">
        <v>136.84</v>
      </c>
      <c r="L781" s="52">
        <v>150</v>
      </c>
      <c r="U781" s="2">
        <f t="shared" si="157"/>
        <v>1</v>
      </c>
    </row>
    <row r="782" spans="1:21" outlineLevel="1" x14ac:dyDescent="0.25">
      <c r="A782" s="3" t="s">
        <v>1014</v>
      </c>
      <c r="B782" s="103"/>
      <c r="C782" s="103"/>
      <c r="D782" s="4" t="s">
        <v>1162</v>
      </c>
      <c r="E782" s="2" t="s">
        <v>1163</v>
      </c>
      <c r="F782" s="51">
        <v>0</v>
      </c>
      <c r="G782" s="51">
        <v>0</v>
      </c>
      <c r="H782" s="52">
        <v>0</v>
      </c>
      <c r="I782" s="51">
        <v>0</v>
      </c>
      <c r="J782" s="51">
        <v>154.72999999999999</v>
      </c>
      <c r="K782" s="52">
        <v>0</v>
      </c>
      <c r="L782" s="52">
        <v>0</v>
      </c>
      <c r="U782" s="2">
        <f t="shared" si="157"/>
        <v>1</v>
      </c>
    </row>
    <row r="783" spans="1:21" outlineLevel="1" x14ac:dyDescent="0.25">
      <c r="A783" s="3" t="s">
        <v>976</v>
      </c>
      <c r="B783" s="103"/>
      <c r="C783" s="103"/>
      <c r="D783" s="4" t="s">
        <v>1110</v>
      </c>
      <c r="E783" s="2" t="s">
        <v>1263</v>
      </c>
      <c r="F783" s="51">
        <v>0</v>
      </c>
      <c r="G783" s="51">
        <v>0</v>
      </c>
      <c r="H783" s="52">
        <v>0</v>
      </c>
      <c r="I783" s="51">
        <v>0</v>
      </c>
      <c r="J783" s="51">
        <v>312.61</v>
      </c>
      <c r="K783" s="52">
        <v>0</v>
      </c>
      <c r="L783" s="52">
        <v>0</v>
      </c>
      <c r="U783" s="2">
        <f t="shared" si="157"/>
        <v>1</v>
      </c>
    </row>
    <row r="784" spans="1:21" outlineLevel="1" x14ac:dyDescent="0.25">
      <c r="A784" s="3" t="s">
        <v>1020</v>
      </c>
      <c r="B784" s="103"/>
      <c r="C784" s="103"/>
      <c r="D784" s="4" t="s">
        <v>1174</v>
      </c>
      <c r="E784" s="2" t="s">
        <v>1175</v>
      </c>
      <c r="F784" s="51">
        <v>1000</v>
      </c>
      <c r="G784" s="51">
        <v>-1113.83</v>
      </c>
      <c r="H784" s="52">
        <v>-784.77</v>
      </c>
      <c r="I784" s="51">
        <v>22000</v>
      </c>
      <c r="J784" s="51">
        <v>19225.8</v>
      </c>
      <c r="K784" s="52">
        <v>21349.11</v>
      </c>
      <c r="L784" s="52">
        <v>22000</v>
      </c>
      <c r="U784" s="2">
        <f t="shared" si="157"/>
        <v>1</v>
      </c>
    </row>
    <row r="785" spans="1:21" outlineLevel="1" x14ac:dyDescent="0.25">
      <c r="A785" s="3" t="s">
        <v>1018</v>
      </c>
      <c r="B785" s="103"/>
      <c r="C785" s="103"/>
      <c r="D785" s="4" t="s">
        <v>1170</v>
      </c>
      <c r="E785" s="2" t="s">
        <v>1171</v>
      </c>
      <c r="F785" s="51">
        <v>0</v>
      </c>
      <c r="G785" s="51">
        <v>-2324.4299999999998</v>
      </c>
      <c r="H785" s="52">
        <v>2609.81</v>
      </c>
      <c r="I785" s="51">
        <v>17000</v>
      </c>
      <c r="J785" s="51">
        <v>14031.17</v>
      </c>
      <c r="K785" s="52">
        <v>19576.3</v>
      </c>
      <c r="L785" s="52">
        <v>17000</v>
      </c>
      <c r="U785" s="2">
        <f t="shared" si="157"/>
        <v>1</v>
      </c>
    </row>
    <row r="786" spans="1:21" outlineLevel="1" x14ac:dyDescent="0.25">
      <c r="A786" s="3" t="s">
        <v>1019</v>
      </c>
      <c r="B786" s="103"/>
      <c r="C786" s="103"/>
      <c r="D786" s="4" t="s">
        <v>1172</v>
      </c>
      <c r="E786" s="2" t="s">
        <v>1173</v>
      </c>
      <c r="F786" s="51">
        <v>0</v>
      </c>
      <c r="G786" s="51">
        <v>-5571.64</v>
      </c>
      <c r="H786" s="52">
        <v>-1504.74</v>
      </c>
      <c r="I786" s="51">
        <v>34000</v>
      </c>
      <c r="J786" s="51">
        <v>26184.080000000002</v>
      </c>
      <c r="K786" s="52">
        <v>34089.71</v>
      </c>
      <c r="L786" s="52">
        <v>34000</v>
      </c>
      <c r="U786" s="2">
        <f t="shared" si="157"/>
        <v>1</v>
      </c>
    </row>
    <row r="787" spans="1:21" outlineLevel="1" x14ac:dyDescent="0.25">
      <c r="A787" s="3" t="s">
        <v>994</v>
      </c>
      <c r="B787" s="103"/>
      <c r="C787" s="103"/>
      <c r="D787" s="4" t="s">
        <v>1128</v>
      </c>
      <c r="E787" s="2" t="s">
        <v>1279</v>
      </c>
      <c r="F787" s="51">
        <v>0</v>
      </c>
      <c r="G787" s="51">
        <v>0</v>
      </c>
      <c r="H787" s="52">
        <v>0</v>
      </c>
      <c r="I787" s="51">
        <v>500</v>
      </c>
      <c r="J787" s="51">
        <v>12.94</v>
      </c>
      <c r="K787" s="52">
        <v>780.49</v>
      </c>
      <c r="L787" s="52">
        <v>500</v>
      </c>
      <c r="U787" s="2">
        <f t="shared" si="157"/>
        <v>1</v>
      </c>
    </row>
    <row r="788" spans="1:21" x14ac:dyDescent="0.25">
      <c r="A788" s="22" t="s">
        <v>539</v>
      </c>
      <c r="B788" s="36"/>
      <c r="C788" s="38" t="str">
        <f t="shared" si="150"/>
        <v>8105</v>
      </c>
      <c r="D788" s="38"/>
      <c r="E788" s="38" t="str">
        <f t="shared" si="151"/>
        <v>Supplies-Janitorial</v>
      </c>
      <c r="F788" s="53">
        <v>1250</v>
      </c>
      <c r="G788" s="53">
        <v>-5195</v>
      </c>
      <c r="H788" s="98">
        <v>963.93000000000006</v>
      </c>
      <c r="I788" s="53">
        <v>77050</v>
      </c>
      <c r="J788" s="53">
        <v>71111.19</v>
      </c>
      <c r="K788" s="98">
        <v>79098.280000000013</v>
      </c>
      <c r="L788" s="98">
        <v>77050</v>
      </c>
      <c r="O788" s="81" t="s">
        <v>472</v>
      </c>
      <c r="P788" s="82" t="s">
        <v>473</v>
      </c>
      <c r="U788" s="38">
        <f t="shared" si="119"/>
        <v>1</v>
      </c>
    </row>
    <row r="789" spans="1:21" outlineLevel="1" x14ac:dyDescent="0.25">
      <c r="A789" s="3" t="s">
        <v>965</v>
      </c>
      <c r="B789" s="103"/>
      <c r="C789" s="103"/>
      <c r="D789" s="4" t="s">
        <v>1099</v>
      </c>
      <c r="E789" s="2" t="s">
        <v>1254</v>
      </c>
      <c r="F789" s="51">
        <v>1625</v>
      </c>
      <c r="G789" s="51">
        <v>-7043.98</v>
      </c>
      <c r="H789" s="52">
        <v>-3268.99</v>
      </c>
      <c r="I789" s="51">
        <v>19500</v>
      </c>
      <c r="J789" s="51">
        <v>12987.6</v>
      </c>
      <c r="K789" s="52">
        <v>17929.38</v>
      </c>
      <c r="L789" s="52">
        <v>19500</v>
      </c>
      <c r="U789" s="2">
        <f t="shared" ref="U789:U790" si="158">+IF(OR(F789&lt;&gt;0,G789&lt;&gt;0,H789&lt;&gt;0,I789&lt;&gt;0,J789&lt;&gt;0,K789&lt;&gt;0,L789&lt;&gt;0),1,)</f>
        <v>1</v>
      </c>
    </row>
    <row r="790" spans="1:21" outlineLevel="1" x14ac:dyDescent="0.25">
      <c r="A790" s="3" t="s">
        <v>1077</v>
      </c>
      <c r="B790" s="103"/>
      <c r="C790" s="103"/>
      <c r="D790" s="4" t="s">
        <v>1232</v>
      </c>
      <c r="E790" s="2" t="s">
        <v>1345</v>
      </c>
      <c r="F790" s="51">
        <v>0</v>
      </c>
      <c r="G790" s="51">
        <v>92.44</v>
      </c>
      <c r="H790" s="52">
        <v>0</v>
      </c>
      <c r="I790" s="51">
        <v>0</v>
      </c>
      <c r="J790" s="51">
        <v>4.9400000000000004</v>
      </c>
      <c r="K790" s="52">
        <v>-87.5</v>
      </c>
      <c r="L790" s="52">
        <v>0</v>
      </c>
      <c r="U790" s="2">
        <f t="shared" si="158"/>
        <v>1</v>
      </c>
    </row>
    <row r="791" spans="1:21" x14ac:dyDescent="0.25">
      <c r="A791" s="22" t="s">
        <v>540</v>
      </c>
      <c r="B791" s="36"/>
      <c r="C791" s="38" t="str">
        <f t="shared" si="150"/>
        <v>8106</v>
      </c>
      <c r="D791" s="38"/>
      <c r="E791" s="38" t="str">
        <f t="shared" si="151"/>
        <v>Supplies-Office</v>
      </c>
      <c r="F791" s="53">
        <v>1625</v>
      </c>
      <c r="G791" s="53">
        <v>-6951.54</v>
      </c>
      <c r="H791" s="98">
        <v>-3268.99</v>
      </c>
      <c r="I791" s="53">
        <v>19500</v>
      </c>
      <c r="J791" s="53">
        <v>12992.54</v>
      </c>
      <c r="K791" s="98">
        <v>17841.88</v>
      </c>
      <c r="L791" s="98">
        <v>19500</v>
      </c>
      <c r="O791" s="81" t="s">
        <v>474</v>
      </c>
      <c r="P791" s="82" t="s">
        <v>475</v>
      </c>
      <c r="U791" s="38">
        <f t="shared" si="119"/>
        <v>1</v>
      </c>
    </row>
    <row r="792" spans="1:21" outlineLevel="1" x14ac:dyDescent="0.25">
      <c r="A792" s="3" t="s">
        <v>973</v>
      </c>
      <c r="B792" s="103"/>
      <c r="C792" s="103"/>
      <c r="D792" s="4" t="s">
        <v>1107</v>
      </c>
      <c r="E792" s="2" t="s">
        <v>1262</v>
      </c>
      <c r="F792" s="51">
        <v>0</v>
      </c>
      <c r="G792" s="51">
        <v>400</v>
      </c>
      <c r="H792" s="52">
        <v>0</v>
      </c>
      <c r="I792" s="51">
        <v>0</v>
      </c>
      <c r="J792" s="51">
        <v>400</v>
      </c>
      <c r="K792" s="52">
        <v>0</v>
      </c>
      <c r="L792" s="52">
        <v>0</v>
      </c>
      <c r="U792" s="2">
        <f>+IF(OR(F792&lt;&gt;0,G792&lt;&gt;0,H792&lt;&gt;0,I792&lt;&gt;0,J792&lt;&gt;0,K792&lt;&gt;0,L792&lt;&gt;0),1,)</f>
        <v>1</v>
      </c>
    </row>
    <row r="793" spans="1:21" x14ac:dyDescent="0.25">
      <c r="A793" s="22" t="s">
        <v>541</v>
      </c>
      <c r="B793" s="36"/>
      <c r="C793" s="38" t="str">
        <f t="shared" si="150"/>
        <v>8107</v>
      </c>
      <c r="D793" s="38"/>
      <c r="E793" s="38" t="str">
        <f t="shared" si="151"/>
        <v>Supplies-Audio Visual</v>
      </c>
      <c r="F793" s="53">
        <v>0</v>
      </c>
      <c r="G793" s="53">
        <v>400</v>
      </c>
      <c r="H793" s="98">
        <v>0</v>
      </c>
      <c r="I793" s="53">
        <v>0</v>
      </c>
      <c r="J793" s="53">
        <v>400</v>
      </c>
      <c r="K793" s="98">
        <v>0</v>
      </c>
      <c r="L793" s="98">
        <v>0</v>
      </c>
      <c r="O793" s="81" t="s">
        <v>476</v>
      </c>
      <c r="P793" s="82" t="s">
        <v>477</v>
      </c>
      <c r="U793" s="38">
        <f t="shared" si="119"/>
        <v>1</v>
      </c>
    </row>
    <row r="794" spans="1:21" hidden="1" x14ac:dyDescent="0.25">
      <c r="A794" s="22" t="s">
        <v>542</v>
      </c>
      <c r="B794" s="36"/>
      <c r="C794" s="38">
        <f t="shared" si="150"/>
        <v>0</v>
      </c>
      <c r="D794" s="38"/>
      <c r="E794" s="38">
        <f t="shared" si="151"/>
        <v>0</v>
      </c>
      <c r="F794" s="53">
        <v>0</v>
      </c>
      <c r="G794" s="53">
        <v>0</v>
      </c>
      <c r="H794" s="98">
        <v>0</v>
      </c>
      <c r="I794" s="53">
        <v>0</v>
      </c>
      <c r="J794" s="53">
        <v>0</v>
      </c>
      <c r="K794" s="98">
        <v>0</v>
      </c>
      <c r="L794" s="98">
        <v>0</v>
      </c>
      <c r="O794" s="81" t="s">
        <v>478</v>
      </c>
      <c r="P794" s="82" t="s">
        <v>479</v>
      </c>
      <c r="U794" s="38">
        <f t="shared" si="119"/>
        <v>0</v>
      </c>
    </row>
    <row r="795" spans="1:21" hidden="1" x14ac:dyDescent="0.25">
      <c r="A795" s="22" t="s">
        <v>543</v>
      </c>
      <c r="B795" s="36"/>
      <c r="C795" s="38">
        <f t="shared" si="150"/>
        <v>0</v>
      </c>
      <c r="D795" s="38"/>
      <c r="E795" s="38">
        <f t="shared" si="151"/>
        <v>0</v>
      </c>
      <c r="F795" s="53">
        <v>0</v>
      </c>
      <c r="G795" s="53">
        <v>0</v>
      </c>
      <c r="H795" s="98">
        <v>0</v>
      </c>
      <c r="I795" s="53">
        <v>0</v>
      </c>
      <c r="J795" s="53">
        <v>0</v>
      </c>
      <c r="K795" s="98">
        <v>0</v>
      </c>
      <c r="L795" s="98">
        <v>0</v>
      </c>
      <c r="O795" s="81" t="s">
        <v>480</v>
      </c>
      <c r="P795" s="82" t="s">
        <v>481</v>
      </c>
      <c r="U795" s="38">
        <f t="shared" si="119"/>
        <v>0</v>
      </c>
    </row>
    <row r="796" spans="1:21" hidden="1" x14ac:dyDescent="0.25">
      <c r="A796" s="22" t="s">
        <v>544</v>
      </c>
      <c r="B796" s="36"/>
      <c r="C796" s="38">
        <f t="shared" si="150"/>
        <v>0</v>
      </c>
      <c r="D796" s="38"/>
      <c r="E796" s="38">
        <f t="shared" si="151"/>
        <v>0</v>
      </c>
      <c r="F796" s="53">
        <v>0</v>
      </c>
      <c r="G796" s="53">
        <v>0</v>
      </c>
      <c r="H796" s="98">
        <v>0</v>
      </c>
      <c r="I796" s="53">
        <v>0</v>
      </c>
      <c r="J796" s="53">
        <v>0</v>
      </c>
      <c r="K796" s="98">
        <v>0</v>
      </c>
      <c r="L796" s="98">
        <v>0</v>
      </c>
      <c r="O796" s="81" t="s">
        <v>482</v>
      </c>
      <c r="P796" s="82" t="s">
        <v>483</v>
      </c>
      <c r="U796" s="38">
        <f t="shared" si="119"/>
        <v>0</v>
      </c>
    </row>
    <row r="797" spans="1:21" hidden="1" x14ac:dyDescent="0.25">
      <c r="A797" s="22" t="s">
        <v>545</v>
      </c>
      <c r="B797" s="36"/>
      <c r="C797" s="38">
        <f t="shared" si="150"/>
        <v>0</v>
      </c>
      <c r="D797" s="38"/>
      <c r="E797" s="38">
        <f t="shared" si="151"/>
        <v>0</v>
      </c>
      <c r="F797" s="53">
        <v>0</v>
      </c>
      <c r="G797" s="53">
        <v>0</v>
      </c>
      <c r="H797" s="98">
        <v>0</v>
      </c>
      <c r="I797" s="53">
        <v>0</v>
      </c>
      <c r="J797" s="53">
        <v>0</v>
      </c>
      <c r="K797" s="98">
        <v>0</v>
      </c>
      <c r="L797" s="98">
        <v>0</v>
      </c>
      <c r="O797" s="81" t="s">
        <v>484</v>
      </c>
      <c r="P797" s="82" t="s">
        <v>485</v>
      </c>
      <c r="U797" s="38">
        <f t="shared" si="119"/>
        <v>0</v>
      </c>
    </row>
    <row r="798" spans="1:21" ht="15.75" thickBot="1" x14ac:dyDescent="0.3">
      <c r="B798" s="64"/>
      <c r="C798" s="125" t="s">
        <v>849</v>
      </c>
      <c r="D798" s="125"/>
      <c r="E798" s="125"/>
      <c r="F798" s="54">
        <f>F644+F716+F776+F788+F791+F793+F794+F795+F796+F797</f>
        <v>26752</v>
      </c>
      <c r="G798" s="54">
        <f t="shared" ref="G798:L798" si="159">G644+G716+G776+G788+G791+G793+G794+G795+G796+G797</f>
        <v>-47550.75</v>
      </c>
      <c r="H798" s="55">
        <f t="shared" si="159"/>
        <v>-66138.64</v>
      </c>
      <c r="I798" s="54">
        <f t="shared" si="159"/>
        <v>1245101</v>
      </c>
      <c r="J798" s="54">
        <f>J644+J716+J776+J788+J791+J793+J794+J795+J796+J797</f>
        <v>1192983.1900000002</v>
      </c>
      <c r="K798" s="55">
        <f t="shared" si="159"/>
        <v>1186885.8599999996</v>
      </c>
      <c r="L798" s="55">
        <f t="shared" si="159"/>
        <v>1245101</v>
      </c>
      <c r="N798" s="2">
        <v>1</v>
      </c>
      <c r="U798" s="38">
        <f t="shared" si="119"/>
        <v>1</v>
      </c>
    </row>
    <row r="799" spans="1:21" ht="15.75" hidden="1" thickTop="1" x14ac:dyDescent="0.25">
      <c r="B799" s="113" t="s">
        <v>493</v>
      </c>
      <c r="C799" s="113"/>
      <c r="D799" s="113"/>
      <c r="E799" s="113"/>
      <c r="F799" s="58"/>
      <c r="G799" s="58"/>
      <c r="H799" s="58"/>
      <c r="I799" s="58"/>
      <c r="J799" s="58"/>
      <c r="K799" s="58"/>
      <c r="L799" s="58"/>
      <c r="N799" s="2">
        <v>1</v>
      </c>
      <c r="U799" s="38">
        <f t="shared" si="119"/>
        <v>0</v>
      </c>
    </row>
    <row r="800" spans="1:21" ht="15.75" outlineLevel="1" thickTop="1" x14ac:dyDescent="0.25">
      <c r="A800" s="3" t="s">
        <v>965</v>
      </c>
      <c r="B800" s="103"/>
      <c r="C800" s="103"/>
      <c r="D800" s="4" t="s">
        <v>1099</v>
      </c>
      <c r="E800" s="2" t="s">
        <v>1254</v>
      </c>
      <c r="F800" s="51">
        <v>0</v>
      </c>
      <c r="G800" s="51">
        <v>1344.16</v>
      </c>
      <c r="H800" s="52">
        <v>-1193.99</v>
      </c>
      <c r="I800" s="51">
        <v>0</v>
      </c>
      <c r="J800" s="51">
        <v>5255.62</v>
      </c>
      <c r="K800" s="52">
        <v>2401.96</v>
      </c>
      <c r="L800" s="52">
        <v>0</v>
      </c>
      <c r="U800" s="2">
        <f t="shared" ref="U800:U805" si="160">+IF(OR(F800&lt;&gt;0,G800&lt;&gt;0,H800&lt;&gt;0,I800&lt;&gt;0,J800&lt;&gt;0,K800&lt;&gt;0,L800&lt;&gt;0),1,)</f>
        <v>1</v>
      </c>
    </row>
    <row r="801" spans="1:21" outlineLevel="1" x14ac:dyDescent="0.25">
      <c r="A801" s="3" t="s">
        <v>1020</v>
      </c>
      <c r="B801" s="103"/>
      <c r="C801" s="103"/>
      <c r="D801" s="4" t="s">
        <v>1174</v>
      </c>
      <c r="E801" s="2" t="s">
        <v>1175</v>
      </c>
      <c r="F801" s="51">
        <v>200</v>
      </c>
      <c r="G801" s="51">
        <v>254.25</v>
      </c>
      <c r="H801" s="52">
        <v>302.88</v>
      </c>
      <c r="I801" s="51">
        <v>2800</v>
      </c>
      <c r="J801" s="51">
        <v>3475.05</v>
      </c>
      <c r="K801" s="52">
        <v>2761</v>
      </c>
      <c r="L801" s="52">
        <v>2800</v>
      </c>
      <c r="U801" s="2">
        <f t="shared" si="160"/>
        <v>1</v>
      </c>
    </row>
    <row r="802" spans="1:21" outlineLevel="1" x14ac:dyDescent="0.25">
      <c r="A802" s="3" t="s">
        <v>1018</v>
      </c>
      <c r="B802" s="103"/>
      <c r="C802" s="103"/>
      <c r="D802" s="4" t="s">
        <v>1170</v>
      </c>
      <c r="E802" s="2" t="s">
        <v>1171</v>
      </c>
      <c r="F802" s="51">
        <v>100</v>
      </c>
      <c r="G802" s="51">
        <v>180.19</v>
      </c>
      <c r="H802" s="52">
        <v>318.11</v>
      </c>
      <c r="I802" s="51">
        <v>2500</v>
      </c>
      <c r="J802" s="51">
        <v>4331.46</v>
      </c>
      <c r="K802" s="52">
        <v>2895.83</v>
      </c>
      <c r="L802" s="52">
        <v>2500</v>
      </c>
      <c r="U802" s="2">
        <f t="shared" si="160"/>
        <v>1</v>
      </c>
    </row>
    <row r="803" spans="1:21" outlineLevel="1" x14ac:dyDescent="0.25">
      <c r="A803" s="3" t="s">
        <v>1019</v>
      </c>
      <c r="B803" s="103"/>
      <c r="C803" s="103"/>
      <c r="D803" s="4" t="s">
        <v>1172</v>
      </c>
      <c r="E803" s="2" t="s">
        <v>1173</v>
      </c>
      <c r="F803" s="51">
        <v>300</v>
      </c>
      <c r="G803" s="51">
        <v>287.72000000000003</v>
      </c>
      <c r="H803" s="52">
        <v>295.77999999999997</v>
      </c>
      <c r="I803" s="51">
        <v>4800</v>
      </c>
      <c r="J803" s="51">
        <v>9457.82</v>
      </c>
      <c r="K803" s="52">
        <v>4705.96</v>
      </c>
      <c r="L803" s="52">
        <v>4800</v>
      </c>
      <c r="U803" s="2">
        <f t="shared" si="160"/>
        <v>1</v>
      </c>
    </row>
    <row r="804" spans="1:21" outlineLevel="1" x14ac:dyDescent="0.25">
      <c r="A804" s="3" t="s">
        <v>1082</v>
      </c>
      <c r="B804" s="103"/>
      <c r="C804" s="103"/>
      <c r="D804" s="4" t="s">
        <v>1237</v>
      </c>
      <c r="E804" s="2" t="s">
        <v>1350</v>
      </c>
      <c r="F804" s="51">
        <v>0</v>
      </c>
      <c r="G804" s="51">
        <v>0</v>
      </c>
      <c r="H804" s="52">
        <v>0</v>
      </c>
      <c r="I804" s="51">
        <v>75</v>
      </c>
      <c r="J804" s="51">
        <v>0</v>
      </c>
      <c r="K804" s="52">
        <v>0</v>
      </c>
      <c r="L804" s="52">
        <v>75</v>
      </c>
      <c r="U804" s="2">
        <f t="shared" si="160"/>
        <v>1</v>
      </c>
    </row>
    <row r="805" spans="1:21" outlineLevel="1" x14ac:dyDescent="0.25">
      <c r="A805" s="3" t="s">
        <v>1077</v>
      </c>
      <c r="B805" s="103"/>
      <c r="C805" s="103"/>
      <c r="D805" s="4" t="s">
        <v>1232</v>
      </c>
      <c r="E805" s="2" t="s">
        <v>1345</v>
      </c>
      <c r="F805" s="51">
        <v>1424</v>
      </c>
      <c r="G805" s="51">
        <v>466.86</v>
      </c>
      <c r="H805" s="52">
        <v>512.13</v>
      </c>
      <c r="I805" s="51">
        <v>17000</v>
      </c>
      <c r="J805" s="51">
        <v>16078.96</v>
      </c>
      <c r="K805" s="52">
        <v>20867.5</v>
      </c>
      <c r="L805" s="52">
        <v>17000</v>
      </c>
      <c r="U805" s="2">
        <f t="shared" si="160"/>
        <v>1</v>
      </c>
    </row>
    <row r="806" spans="1:21" x14ac:dyDescent="0.25">
      <c r="A806" s="22" t="s">
        <v>546</v>
      </c>
      <c r="B806" s="36"/>
      <c r="C806" s="38" t="str">
        <f t="shared" ref="C806:C814" si="161">+IF(OR(F806&lt;&gt;0,G806&lt;&gt;0,H806&lt;&gt;0,I806&lt;&gt;0,J806&lt;&gt;0,K806&lt;&gt;0,L806&lt;&gt;0),O806,)</f>
        <v>8201</v>
      </c>
      <c r="D806" s="38"/>
      <c r="E806" s="38" t="str">
        <f t="shared" ref="E806:E814" si="162">+IF(OR(F806&lt;&gt;0,G806&lt;&gt;0,H806&lt;&gt;0,I806&lt;&gt;0,J806&lt;&gt;0,K806&lt;&gt;0,L806&lt;&gt;0),P806,)</f>
        <v>Telephone</v>
      </c>
      <c r="F806" s="53">
        <v>2024</v>
      </c>
      <c r="G806" s="53">
        <v>2533.1800000000003</v>
      </c>
      <c r="H806" s="98">
        <v>234.90999999999997</v>
      </c>
      <c r="I806" s="53">
        <v>27175</v>
      </c>
      <c r="J806" s="53">
        <v>38598.910000000003</v>
      </c>
      <c r="K806" s="98">
        <v>33632.25</v>
      </c>
      <c r="L806" s="98">
        <v>27175</v>
      </c>
      <c r="O806" s="81" t="s">
        <v>487</v>
      </c>
      <c r="P806" s="82" t="s">
        <v>488</v>
      </c>
      <c r="U806" s="38">
        <f t="shared" si="119"/>
        <v>1</v>
      </c>
    </row>
    <row r="807" spans="1:21" outlineLevel="1" x14ac:dyDescent="0.25">
      <c r="A807" s="3" t="s">
        <v>989</v>
      </c>
      <c r="B807" s="103"/>
      <c r="C807" s="103"/>
      <c r="D807" s="4" t="s">
        <v>1123</v>
      </c>
      <c r="E807" s="2" t="s">
        <v>1274</v>
      </c>
      <c r="F807" s="51">
        <v>25</v>
      </c>
      <c r="G807" s="51">
        <v>0</v>
      </c>
      <c r="H807" s="52">
        <v>50</v>
      </c>
      <c r="I807" s="51">
        <v>300</v>
      </c>
      <c r="J807" s="51">
        <v>425</v>
      </c>
      <c r="K807" s="52">
        <v>75</v>
      </c>
      <c r="L807" s="52">
        <v>300</v>
      </c>
      <c r="U807" s="2">
        <f t="shared" ref="U807:U812" si="163">+IF(OR(F807&lt;&gt;0,G807&lt;&gt;0,H807&lt;&gt;0,I807&lt;&gt;0,J807&lt;&gt;0,K807&lt;&gt;0,L807&lt;&gt;0),1,)</f>
        <v>1</v>
      </c>
    </row>
    <row r="808" spans="1:21" outlineLevel="1" x14ac:dyDescent="0.25">
      <c r="A808" s="3" t="s">
        <v>966</v>
      </c>
      <c r="B808" s="103"/>
      <c r="C808" s="103"/>
      <c r="D808" s="4" t="s">
        <v>1100</v>
      </c>
      <c r="E808" s="2" t="s">
        <v>1255</v>
      </c>
      <c r="F808" s="51">
        <v>35</v>
      </c>
      <c r="G808" s="51">
        <v>0</v>
      </c>
      <c r="H808" s="52">
        <v>35</v>
      </c>
      <c r="I808" s="51">
        <v>420</v>
      </c>
      <c r="J808" s="51">
        <v>380</v>
      </c>
      <c r="K808" s="52">
        <v>350</v>
      </c>
      <c r="L808" s="52">
        <v>420</v>
      </c>
      <c r="U808" s="2">
        <f t="shared" si="163"/>
        <v>1</v>
      </c>
    </row>
    <row r="809" spans="1:21" outlineLevel="1" x14ac:dyDescent="0.25">
      <c r="A809" s="3" t="s">
        <v>1020</v>
      </c>
      <c r="B809" s="103"/>
      <c r="C809" s="103"/>
      <c r="D809" s="4" t="s">
        <v>1174</v>
      </c>
      <c r="E809" s="2" t="s">
        <v>1175</v>
      </c>
      <c r="F809" s="51">
        <v>35</v>
      </c>
      <c r="G809" s="51">
        <v>110.58</v>
      </c>
      <c r="H809" s="52">
        <v>70</v>
      </c>
      <c r="I809" s="51">
        <v>420</v>
      </c>
      <c r="J809" s="51">
        <v>460.58</v>
      </c>
      <c r="K809" s="52">
        <v>420</v>
      </c>
      <c r="L809" s="52">
        <v>420</v>
      </c>
      <c r="U809" s="2">
        <f t="shared" si="163"/>
        <v>1</v>
      </c>
    </row>
    <row r="810" spans="1:21" outlineLevel="1" x14ac:dyDescent="0.25">
      <c r="A810" s="3" t="s">
        <v>1018</v>
      </c>
      <c r="B810" s="103"/>
      <c r="C810" s="103"/>
      <c r="D810" s="4" t="s">
        <v>1170</v>
      </c>
      <c r="E810" s="2" t="s">
        <v>1171</v>
      </c>
      <c r="F810" s="51">
        <v>0</v>
      </c>
      <c r="G810" s="51">
        <v>377.9</v>
      </c>
      <c r="H810" s="52">
        <v>70</v>
      </c>
      <c r="I810" s="51">
        <v>0</v>
      </c>
      <c r="J810" s="51">
        <v>790.48</v>
      </c>
      <c r="K810" s="52">
        <v>420</v>
      </c>
      <c r="L810" s="52">
        <v>0</v>
      </c>
      <c r="U810" s="2">
        <f t="shared" si="163"/>
        <v>1</v>
      </c>
    </row>
    <row r="811" spans="1:21" outlineLevel="1" x14ac:dyDescent="0.25">
      <c r="A811" s="3" t="s">
        <v>1019</v>
      </c>
      <c r="B811" s="103"/>
      <c r="C811" s="103"/>
      <c r="D811" s="4" t="s">
        <v>1172</v>
      </c>
      <c r="E811" s="2" t="s">
        <v>1173</v>
      </c>
      <c r="F811" s="51">
        <v>45</v>
      </c>
      <c r="G811" s="51">
        <v>35</v>
      </c>
      <c r="H811" s="52">
        <v>35</v>
      </c>
      <c r="I811" s="51">
        <v>430</v>
      </c>
      <c r="J811" s="51">
        <v>385</v>
      </c>
      <c r="K811" s="52">
        <v>175</v>
      </c>
      <c r="L811" s="52">
        <v>430</v>
      </c>
      <c r="U811" s="2">
        <f t="shared" si="163"/>
        <v>1</v>
      </c>
    </row>
    <row r="812" spans="1:21" outlineLevel="1" x14ac:dyDescent="0.25">
      <c r="A812" s="3" t="s">
        <v>1077</v>
      </c>
      <c r="B812" s="103"/>
      <c r="C812" s="103"/>
      <c r="D812" s="4" t="s">
        <v>1232</v>
      </c>
      <c r="E812" s="2" t="s">
        <v>1345</v>
      </c>
      <c r="F812" s="51">
        <v>663</v>
      </c>
      <c r="G812" s="51">
        <v>1397.54</v>
      </c>
      <c r="H812" s="52">
        <v>1150</v>
      </c>
      <c r="I812" s="51">
        <v>8000</v>
      </c>
      <c r="J812" s="51">
        <v>8827.6200000000008</v>
      </c>
      <c r="K812" s="52">
        <v>8044.51</v>
      </c>
      <c r="L812" s="52">
        <v>8000</v>
      </c>
      <c r="U812" s="2">
        <f t="shared" si="163"/>
        <v>1</v>
      </c>
    </row>
    <row r="813" spans="1:21" x14ac:dyDescent="0.25">
      <c r="A813" s="22" t="s">
        <v>547</v>
      </c>
      <c r="B813" s="36"/>
      <c r="C813" s="38" t="str">
        <f t="shared" si="161"/>
        <v>8202</v>
      </c>
      <c r="D813" s="38"/>
      <c r="E813" s="38" t="str">
        <f t="shared" si="162"/>
        <v>Mobile Device</v>
      </c>
      <c r="F813" s="53">
        <v>803</v>
      </c>
      <c r="G813" s="53">
        <v>1921.02</v>
      </c>
      <c r="H813" s="98">
        <v>1410</v>
      </c>
      <c r="I813" s="53">
        <v>9570</v>
      </c>
      <c r="J813" s="53">
        <v>11268.68</v>
      </c>
      <c r="K813" s="98">
        <v>9484.51</v>
      </c>
      <c r="L813" s="98">
        <v>9570</v>
      </c>
      <c r="O813" s="81" t="s">
        <v>489</v>
      </c>
      <c r="P813" s="82" t="s">
        <v>490</v>
      </c>
      <c r="U813" s="38">
        <f t="shared" si="119"/>
        <v>1</v>
      </c>
    </row>
    <row r="814" spans="1:21" hidden="1" x14ac:dyDescent="0.25">
      <c r="A814" s="22" t="s">
        <v>548</v>
      </c>
      <c r="B814" s="36"/>
      <c r="C814" s="38">
        <f t="shared" si="161"/>
        <v>0</v>
      </c>
      <c r="D814" s="38"/>
      <c r="E814" s="38">
        <f t="shared" si="162"/>
        <v>0</v>
      </c>
      <c r="F814" s="53">
        <v>0</v>
      </c>
      <c r="G814" s="53">
        <v>0</v>
      </c>
      <c r="H814" s="98">
        <v>0</v>
      </c>
      <c r="I814" s="53">
        <v>0</v>
      </c>
      <c r="J814" s="53">
        <v>0</v>
      </c>
      <c r="K814" s="98">
        <v>0</v>
      </c>
      <c r="L814" s="98">
        <v>0</v>
      </c>
      <c r="O814" s="81" t="s">
        <v>491</v>
      </c>
      <c r="P814" s="82" t="s">
        <v>492</v>
      </c>
      <c r="U814" s="38">
        <f t="shared" si="119"/>
        <v>0</v>
      </c>
    </row>
    <row r="815" spans="1:21" ht="15.75" thickBot="1" x14ac:dyDescent="0.3">
      <c r="B815" s="64"/>
      <c r="C815" s="125" t="s">
        <v>494</v>
      </c>
      <c r="D815" s="125"/>
      <c r="E815" s="125"/>
      <c r="F815" s="54">
        <f>F806+F813+F814</f>
        <v>2827</v>
      </c>
      <c r="G815" s="54">
        <f t="shared" ref="G815:L815" si="164">G806+G813+G814</f>
        <v>4454.2000000000007</v>
      </c>
      <c r="H815" s="55">
        <f t="shared" si="164"/>
        <v>1644.9099999999999</v>
      </c>
      <c r="I815" s="54">
        <f t="shared" si="164"/>
        <v>36745</v>
      </c>
      <c r="J815" s="54">
        <f>J806+J813+J814</f>
        <v>49867.590000000004</v>
      </c>
      <c r="K815" s="55">
        <f t="shared" si="164"/>
        <v>43116.76</v>
      </c>
      <c r="L815" s="55">
        <f t="shared" si="164"/>
        <v>36745</v>
      </c>
      <c r="N815" s="2">
        <v>1</v>
      </c>
      <c r="U815" s="38">
        <f t="shared" si="119"/>
        <v>1</v>
      </c>
    </row>
    <row r="816" spans="1:21" ht="15.75" hidden="1" thickTop="1" x14ac:dyDescent="0.25">
      <c r="B816" s="113" t="s">
        <v>504</v>
      </c>
      <c r="C816" s="113"/>
      <c r="D816" s="113"/>
      <c r="E816" s="113"/>
      <c r="F816" s="58"/>
      <c r="G816" s="58"/>
      <c r="H816" s="58"/>
      <c r="I816" s="58"/>
      <c r="J816" s="58"/>
      <c r="K816" s="58"/>
      <c r="L816" s="58"/>
      <c r="N816" s="2">
        <v>1</v>
      </c>
      <c r="U816" s="38">
        <f t="shared" si="119"/>
        <v>0</v>
      </c>
    </row>
    <row r="817" spans="1:21" ht="15.75" outlineLevel="1" thickTop="1" x14ac:dyDescent="0.25">
      <c r="A817" s="3" t="s">
        <v>965</v>
      </c>
      <c r="B817" s="103"/>
      <c r="C817" s="103"/>
      <c r="D817" s="4" t="s">
        <v>1099</v>
      </c>
      <c r="E817" s="2" t="s">
        <v>1254</v>
      </c>
      <c r="F817" s="51">
        <v>0</v>
      </c>
      <c r="G817" s="51">
        <v>-1035.31</v>
      </c>
      <c r="H817" s="52">
        <v>12.3</v>
      </c>
      <c r="I817" s="51">
        <v>0</v>
      </c>
      <c r="J817" s="51">
        <v>0</v>
      </c>
      <c r="K817" s="52">
        <v>12.3</v>
      </c>
      <c r="L817" s="52">
        <v>0</v>
      </c>
      <c r="U817" s="2">
        <f t="shared" ref="U817:U853" si="165">+IF(OR(F817&lt;&gt;0,G817&lt;&gt;0,H817&lt;&gt;0,I817&lt;&gt;0,J817&lt;&gt;0,K817&lt;&gt;0,L817&lt;&gt;0),1,)</f>
        <v>1</v>
      </c>
    </row>
    <row r="818" spans="1:21" outlineLevel="1" x14ac:dyDescent="0.25">
      <c r="A818" s="3" t="s">
        <v>989</v>
      </c>
      <c r="B818" s="103"/>
      <c r="C818" s="103"/>
      <c r="D818" s="4" t="s">
        <v>1123</v>
      </c>
      <c r="E818" s="2" t="s">
        <v>1274</v>
      </c>
      <c r="F818" s="51">
        <v>0</v>
      </c>
      <c r="G818" s="51">
        <v>5.71</v>
      </c>
      <c r="H818" s="52">
        <v>0</v>
      </c>
      <c r="I818" s="51">
        <v>0</v>
      </c>
      <c r="J818" s="51">
        <v>5.71</v>
      </c>
      <c r="K818" s="52">
        <v>84.96</v>
      </c>
      <c r="L818" s="52">
        <v>0</v>
      </c>
      <c r="U818" s="2">
        <f t="shared" si="165"/>
        <v>1</v>
      </c>
    </row>
    <row r="819" spans="1:21" outlineLevel="1" x14ac:dyDescent="0.25">
      <c r="A819" s="3" t="s">
        <v>966</v>
      </c>
      <c r="B819" s="103"/>
      <c r="C819" s="103"/>
      <c r="D819" s="4" t="s">
        <v>1100</v>
      </c>
      <c r="E819" s="2" t="s">
        <v>1255</v>
      </c>
      <c r="F819" s="51">
        <v>15</v>
      </c>
      <c r="G819" s="51">
        <v>5.12</v>
      </c>
      <c r="H819" s="52">
        <v>6.79</v>
      </c>
      <c r="I819" s="51">
        <v>150</v>
      </c>
      <c r="J819" s="51">
        <v>112.79</v>
      </c>
      <c r="K819" s="52">
        <v>135.75</v>
      </c>
      <c r="L819" s="52">
        <v>150</v>
      </c>
      <c r="U819" s="2">
        <f t="shared" si="165"/>
        <v>1</v>
      </c>
    </row>
    <row r="820" spans="1:21" outlineLevel="1" x14ac:dyDescent="0.25">
      <c r="A820" s="3" t="s">
        <v>1043</v>
      </c>
      <c r="B820" s="103"/>
      <c r="C820" s="103"/>
      <c r="D820" s="4" t="s">
        <v>1198</v>
      </c>
      <c r="E820" s="2" t="s">
        <v>1311</v>
      </c>
      <c r="F820" s="51">
        <v>0</v>
      </c>
      <c r="G820" s="51">
        <v>0</v>
      </c>
      <c r="H820" s="52">
        <v>0</v>
      </c>
      <c r="I820" s="51">
        <v>0</v>
      </c>
      <c r="J820" s="51">
        <v>1.86</v>
      </c>
      <c r="K820" s="52">
        <v>0</v>
      </c>
      <c r="L820" s="52">
        <v>0</v>
      </c>
      <c r="U820" s="2">
        <f t="shared" si="165"/>
        <v>1</v>
      </c>
    </row>
    <row r="821" spans="1:21" outlineLevel="1" x14ac:dyDescent="0.25">
      <c r="A821" s="3" t="s">
        <v>1046</v>
      </c>
      <c r="B821" s="103"/>
      <c r="C821" s="103"/>
      <c r="D821" s="4" t="s">
        <v>1201</v>
      </c>
      <c r="E821" s="2" t="s">
        <v>1314</v>
      </c>
      <c r="F821" s="51">
        <v>0</v>
      </c>
      <c r="G821" s="51">
        <v>0</v>
      </c>
      <c r="H821" s="52">
        <v>0</v>
      </c>
      <c r="I821" s="51">
        <v>0</v>
      </c>
      <c r="J821" s="51">
        <v>0</v>
      </c>
      <c r="K821" s="52">
        <v>91.13</v>
      </c>
      <c r="L821" s="52">
        <v>0</v>
      </c>
      <c r="U821" s="2">
        <f t="shared" si="165"/>
        <v>1</v>
      </c>
    </row>
    <row r="822" spans="1:21" outlineLevel="1" x14ac:dyDescent="0.25">
      <c r="A822" s="3" t="s">
        <v>1047</v>
      </c>
      <c r="B822" s="103"/>
      <c r="C822" s="103"/>
      <c r="D822" s="4" t="s">
        <v>1202</v>
      </c>
      <c r="E822" s="2" t="s">
        <v>1315</v>
      </c>
      <c r="F822" s="51">
        <v>0</v>
      </c>
      <c r="G822" s="51">
        <v>0</v>
      </c>
      <c r="H822" s="52">
        <v>0</v>
      </c>
      <c r="I822" s="51">
        <v>0</v>
      </c>
      <c r="J822" s="51">
        <v>0</v>
      </c>
      <c r="K822" s="52">
        <v>311.24</v>
      </c>
      <c r="L822" s="52">
        <v>0</v>
      </c>
      <c r="U822" s="2">
        <f t="shared" si="165"/>
        <v>1</v>
      </c>
    </row>
    <row r="823" spans="1:21" outlineLevel="1" x14ac:dyDescent="0.25">
      <c r="A823" s="3" t="s">
        <v>968</v>
      </c>
      <c r="B823" s="103"/>
      <c r="C823" s="103"/>
      <c r="D823" s="4" t="s">
        <v>1102</v>
      </c>
      <c r="E823" s="2" t="s">
        <v>1257</v>
      </c>
      <c r="F823" s="51">
        <v>0</v>
      </c>
      <c r="G823" s="51">
        <v>33.33</v>
      </c>
      <c r="H823" s="52">
        <v>158.88</v>
      </c>
      <c r="I823" s="51">
        <v>100</v>
      </c>
      <c r="J823" s="51">
        <v>234.17</v>
      </c>
      <c r="K823" s="52">
        <v>332.62</v>
      </c>
      <c r="L823" s="52">
        <v>100</v>
      </c>
      <c r="U823" s="2">
        <f t="shared" si="165"/>
        <v>1</v>
      </c>
    </row>
    <row r="824" spans="1:21" outlineLevel="1" x14ac:dyDescent="0.25">
      <c r="A824" s="3" t="s">
        <v>971</v>
      </c>
      <c r="B824" s="103"/>
      <c r="C824" s="103"/>
      <c r="D824" s="4" t="s">
        <v>1105</v>
      </c>
      <c r="E824" s="2" t="s">
        <v>1260</v>
      </c>
      <c r="F824" s="51">
        <v>50</v>
      </c>
      <c r="G824" s="51">
        <v>0</v>
      </c>
      <c r="H824" s="52">
        <v>0</v>
      </c>
      <c r="I824" s="51">
        <v>150</v>
      </c>
      <c r="J824" s="51">
        <v>0</v>
      </c>
      <c r="K824" s="52">
        <v>0</v>
      </c>
      <c r="L824" s="52">
        <v>150</v>
      </c>
      <c r="U824" s="2">
        <f t="shared" si="165"/>
        <v>1</v>
      </c>
    </row>
    <row r="825" spans="1:21" outlineLevel="1" x14ac:dyDescent="0.25">
      <c r="A825" s="3" t="s">
        <v>972</v>
      </c>
      <c r="B825" s="103"/>
      <c r="C825" s="103"/>
      <c r="D825" s="4" t="s">
        <v>1106</v>
      </c>
      <c r="E825" s="2" t="s">
        <v>1261</v>
      </c>
      <c r="F825" s="51">
        <v>500</v>
      </c>
      <c r="G825" s="51">
        <v>226.54</v>
      </c>
      <c r="H825" s="52">
        <v>261.92</v>
      </c>
      <c r="I825" s="51">
        <v>4000</v>
      </c>
      <c r="J825" s="51">
        <v>2953.59</v>
      </c>
      <c r="K825" s="52">
        <v>4676.34</v>
      </c>
      <c r="L825" s="52">
        <v>4000</v>
      </c>
      <c r="U825" s="2">
        <f t="shared" si="165"/>
        <v>1</v>
      </c>
    </row>
    <row r="826" spans="1:21" outlineLevel="1" x14ac:dyDescent="0.25">
      <c r="A826" s="3" t="s">
        <v>977</v>
      </c>
      <c r="B826" s="103"/>
      <c r="C826" s="103"/>
      <c r="D826" s="4" t="s">
        <v>1111</v>
      </c>
      <c r="E826" s="2" t="s">
        <v>1264</v>
      </c>
      <c r="F826" s="51">
        <v>0</v>
      </c>
      <c r="G826" s="51">
        <v>0</v>
      </c>
      <c r="H826" s="52">
        <v>9.3699999999999992</v>
      </c>
      <c r="I826" s="51">
        <v>0</v>
      </c>
      <c r="J826" s="51">
        <v>0</v>
      </c>
      <c r="K826" s="52">
        <v>9.3699999999999992</v>
      </c>
      <c r="L826" s="52">
        <v>0</v>
      </c>
      <c r="U826" s="2">
        <f t="shared" si="165"/>
        <v>1</v>
      </c>
    </row>
    <row r="827" spans="1:21" outlineLevel="1" x14ac:dyDescent="0.25">
      <c r="A827" s="3" t="s">
        <v>973</v>
      </c>
      <c r="B827" s="103"/>
      <c r="C827" s="103"/>
      <c r="D827" s="4" t="s">
        <v>1107</v>
      </c>
      <c r="E827" s="2" t="s">
        <v>1262</v>
      </c>
      <c r="F827" s="51">
        <v>0</v>
      </c>
      <c r="G827" s="51">
        <v>0</v>
      </c>
      <c r="H827" s="52">
        <v>0</v>
      </c>
      <c r="I827" s="51">
        <v>0</v>
      </c>
      <c r="J827" s="51">
        <v>80.03</v>
      </c>
      <c r="K827" s="52">
        <v>36.17</v>
      </c>
      <c r="L827" s="52">
        <v>0</v>
      </c>
      <c r="U827" s="2">
        <f t="shared" si="165"/>
        <v>1</v>
      </c>
    </row>
    <row r="828" spans="1:21" outlineLevel="1" x14ac:dyDescent="0.25">
      <c r="A828" s="3" t="s">
        <v>1054</v>
      </c>
      <c r="B828" s="103"/>
      <c r="C828" s="103"/>
      <c r="D828" s="4" t="s">
        <v>1209</v>
      </c>
      <c r="E828" s="2" t="s">
        <v>1322</v>
      </c>
      <c r="F828" s="51">
        <v>0</v>
      </c>
      <c r="G828" s="51">
        <v>0.47</v>
      </c>
      <c r="H828" s="52">
        <v>0</v>
      </c>
      <c r="I828" s="51">
        <v>0</v>
      </c>
      <c r="J828" s="51">
        <v>0.47</v>
      </c>
      <c r="K828" s="52">
        <v>0</v>
      </c>
      <c r="L828" s="52">
        <v>0</v>
      </c>
      <c r="U828" s="2">
        <f t="shared" si="165"/>
        <v>1</v>
      </c>
    </row>
    <row r="829" spans="1:21" outlineLevel="1" x14ac:dyDescent="0.25">
      <c r="A829" s="3" t="s">
        <v>1080</v>
      </c>
      <c r="B829" s="103"/>
      <c r="C829" s="103"/>
      <c r="D829" s="4" t="s">
        <v>1235</v>
      </c>
      <c r="E829" s="2" t="s">
        <v>1348</v>
      </c>
      <c r="F829" s="51">
        <v>50</v>
      </c>
      <c r="G829" s="51">
        <v>45.88</v>
      </c>
      <c r="H829" s="52">
        <v>68.97</v>
      </c>
      <c r="I829" s="51">
        <v>1000</v>
      </c>
      <c r="J829" s="51">
        <v>677.36</v>
      </c>
      <c r="K829" s="52">
        <v>1687.77</v>
      </c>
      <c r="L829" s="52">
        <v>1000</v>
      </c>
      <c r="U829" s="2">
        <f t="shared" si="165"/>
        <v>1</v>
      </c>
    </row>
    <row r="830" spans="1:21" outlineLevel="1" x14ac:dyDescent="0.25">
      <c r="A830" s="3" t="s">
        <v>1007</v>
      </c>
      <c r="B830" s="103"/>
      <c r="C830" s="103"/>
      <c r="D830" s="4" t="s">
        <v>1146</v>
      </c>
      <c r="E830" s="2" t="s">
        <v>1147</v>
      </c>
      <c r="F830" s="51">
        <v>0</v>
      </c>
      <c r="G830" s="51">
        <v>0</v>
      </c>
      <c r="H830" s="52">
        <v>0</v>
      </c>
      <c r="I830" s="51">
        <v>0</v>
      </c>
      <c r="J830" s="51">
        <v>91.12</v>
      </c>
      <c r="K830" s="52">
        <v>0</v>
      </c>
      <c r="L830" s="52">
        <v>0</v>
      </c>
      <c r="U830" s="2">
        <f t="shared" si="165"/>
        <v>1</v>
      </c>
    </row>
    <row r="831" spans="1:21" outlineLevel="1" x14ac:dyDescent="0.25">
      <c r="A831" s="3" t="s">
        <v>1055</v>
      </c>
      <c r="B831" s="103"/>
      <c r="C831" s="103"/>
      <c r="D831" s="4" t="s">
        <v>1210</v>
      </c>
      <c r="E831" s="2" t="s">
        <v>1323</v>
      </c>
      <c r="F831" s="51">
        <v>0</v>
      </c>
      <c r="G831" s="51">
        <v>0</v>
      </c>
      <c r="H831" s="52">
        <v>0</v>
      </c>
      <c r="I831" s="51">
        <v>0</v>
      </c>
      <c r="J831" s="51">
        <v>316.18</v>
      </c>
      <c r="K831" s="52">
        <v>0</v>
      </c>
      <c r="L831" s="52">
        <v>0</v>
      </c>
      <c r="U831" s="2">
        <f t="shared" si="165"/>
        <v>1</v>
      </c>
    </row>
    <row r="832" spans="1:21" outlineLevel="1" x14ac:dyDescent="0.25">
      <c r="A832" s="3" t="s">
        <v>1059</v>
      </c>
      <c r="B832" s="103"/>
      <c r="C832" s="103"/>
      <c r="D832" s="4" t="s">
        <v>1214</v>
      </c>
      <c r="E832" s="2" t="s">
        <v>1327</v>
      </c>
      <c r="F832" s="51">
        <v>30</v>
      </c>
      <c r="G832" s="51">
        <v>19.07</v>
      </c>
      <c r="H832" s="52">
        <v>0</v>
      </c>
      <c r="I832" s="51">
        <v>30</v>
      </c>
      <c r="J832" s="51">
        <v>19.07</v>
      </c>
      <c r="K832" s="52">
        <v>0</v>
      </c>
      <c r="L832" s="52">
        <v>30</v>
      </c>
      <c r="U832" s="2">
        <f t="shared" si="165"/>
        <v>1</v>
      </c>
    </row>
    <row r="833" spans="1:21" outlineLevel="1" x14ac:dyDescent="0.25">
      <c r="A833" s="3" t="s">
        <v>1083</v>
      </c>
      <c r="B833" s="103"/>
      <c r="C833" s="103"/>
      <c r="D833" s="4" t="s">
        <v>1238</v>
      </c>
      <c r="E833" s="2" t="s">
        <v>1351</v>
      </c>
      <c r="F833" s="51">
        <v>1500</v>
      </c>
      <c r="G833" s="51">
        <v>541.58000000000004</v>
      </c>
      <c r="H833" s="52">
        <v>0</v>
      </c>
      <c r="I833" s="51">
        <v>1500</v>
      </c>
      <c r="J833" s="51">
        <v>541.58000000000004</v>
      </c>
      <c r="K833" s="52">
        <v>1500</v>
      </c>
      <c r="L833" s="52">
        <v>1500</v>
      </c>
      <c r="U833" s="2">
        <f t="shared" si="165"/>
        <v>1</v>
      </c>
    </row>
    <row r="834" spans="1:21" outlineLevel="1" x14ac:dyDescent="0.25">
      <c r="A834" s="3" t="s">
        <v>1084</v>
      </c>
      <c r="B834" s="103"/>
      <c r="C834" s="103"/>
      <c r="D834" s="4" t="s">
        <v>1239</v>
      </c>
      <c r="E834" s="2" t="s">
        <v>1352</v>
      </c>
      <c r="F834" s="51">
        <v>0</v>
      </c>
      <c r="G834" s="51">
        <v>0</v>
      </c>
      <c r="H834" s="52">
        <v>0</v>
      </c>
      <c r="I834" s="51">
        <v>1000</v>
      </c>
      <c r="J834" s="51">
        <v>476.12</v>
      </c>
      <c r="K834" s="52">
        <v>1000</v>
      </c>
      <c r="L834" s="52">
        <v>1000</v>
      </c>
      <c r="U834" s="2">
        <f t="shared" si="165"/>
        <v>1</v>
      </c>
    </row>
    <row r="835" spans="1:21" outlineLevel="1" x14ac:dyDescent="0.25">
      <c r="A835" s="3" t="s">
        <v>974</v>
      </c>
      <c r="B835" s="103"/>
      <c r="C835" s="103"/>
      <c r="D835" s="4" t="s">
        <v>1108</v>
      </c>
      <c r="E835" s="2" t="s">
        <v>1148</v>
      </c>
      <c r="F835" s="51">
        <v>0</v>
      </c>
      <c r="G835" s="51">
        <v>96.17</v>
      </c>
      <c r="H835" s="52">
        <v>0.49</v>
      </c>
      <c r="I835" s="51">
        <v>400</v>
      </c>
      <c r="J835" s="51">
        <v>483.3</v>
      </c>
      <c r="K835" s="52">
        <v>485.01</v>
      </c>
      <c r="L835" s="52">
        <v>400</v>
      </c>
      <c r="U835" s="2">
        <f t="shared" si="165"/>
        <v>1</v>
      </c>
    </row>
    <row r="836" spans="1:21" outlineLevel="1" x14ac:dyDescent="0.25">
      <c r="A836" s="3" t="s">
        <v>1008</v>
      </c>
      <c r="B836" s="103"/>
      <c r="C836" s="103"/>
      <c r="D836" s="4" t="s">
        <v>1149</v>
      </c>
      <c r="E836" s="2" t="s">
        <v>1150</v>
      </c>
      <c r="F836" s="51">
        <v>1000</v>
      </c>
      <c r="G836" s="51">
        <v>985.73</v>
      </c>
      <c r="H836" s="52">
        <v>0</v>
      </c>
      <c r="I836" s="51">
        <v>1000</v>
      </c>
      <c r="J836" s="51">
        <v>985.73</v>
      </c>
      <c r="K836" s="52">
        <v>1003.44</v>
      </c>
      <c r="L836" s="52">
        <v>1000</v>
      </c>
      <c r="U836" s="2">
        <f t="shared" si="165"/>
        <v>1</v>
      </c>
    </row>
    <row r="837" spans="1:21" outlineLevel="1" x14ac:dyDescent="0.25">
      <c r="A837" s="3" t="s">
        <v>1009</v>
      </c>
      <c r="B837" s="103"/>
      <c r="C837" s="103"/>
      <c r="D837" s="4" t="s">
        <v>1151</v>
      </c>
      <c r="E837" s="2" t="s">
        <v>1152</v>
      </c>
      <c r="F837" s="51">
        <v>0</v>
      </c>
      <c r="G837" s="51">
        <v>0</v>
      </c>
      <c r="H837" s="52">
        <v>0</v>
      </c>
      <c r="I837" s="51">
        <v>0</v>
      </c>
      <c r="J837" s="51">
        <v>2.79</v>
      </c>
      <c r="K837" s="52">
        <v>0</v>
      </c>
      <c r="L837" s="52">
        <v>0</v>
      </c>
      <c r="U837" s="2">
        <f t="shared" si="165"/>
        <v>1</v>
      </c>
    </row>
    <row r="838" spans="1:21" outlineLevel="1" x14ac:dyDescent="0.25">
      <c r="A838" s="3" t="s">
        <v>975</v>
      </c>
      <c r="B838" s="103"/>
      <c r="C838" s="103"/>
      <c r="D838" s="4" t="s">
        <v>1109</v>
      </c>
      <c r="E838" s="2" t="s">
        <v>1153</v>
      </c>
      <c r="F838" s="51">
        <v>0</v>
      </c>
      <c r="G838" s="51">
        <v>91.15</v>
      </c>
      <c r="H838" s="52">
        <v>0.97</v>
      </c>
      <c r="I838" s="51">
        <v>0</v>
      </c>
      <c r="J838" s="51">
        <v>579.66999999999996</v>
      </c>
      <c r="K838" s="52">
        <v>443.78</v>
      </c>
      <c r="L838" s="52">
        <v>0</v>
      </c>
      <c r="U838" s="2">
        <f t="shared" si="165"/>
        <v>1</v>
      </c>
    </row>
    <row r="839" spans="1:21" outlineLevel="1" x14ac:dyDescent="0.25">
      <c r="A839" s="3" t="s">
        <v>1063</v>
      </c>
      <c r="B839" s="103"/>
      <c r="C839" s="103"/>
      <c r="D839" s="4" t="s">
        <v>1218</v>
      </c>
      <c r="E839" s="2" t="s">
        <v>1331</v>
      </c>
      <c r="F839" s="51">
        <v>0</v>
      </c>
      <c r="G839" s="51">
        <v>0</v>
      </c>
      <c r="H839" s="52">
        <v>0</v>
      </c>
      <c r="I839" s="51">
        <v>0</v>
      </c>
      <c r="J839" s="51">
        <v>17</v>
      </c>
      <c r="K839" s="52">
        <v>0.48</v>
      </c>
      <c r="L839" s="52">
        <v>0</v>
      </c>
      <c r="U839" s="2">
        <f t="shared" si="165"/>
        <v>1</v>
      </c>
    </row>
    <row r="840" spans="1:21" outlineLevel="1" x14ac:dyDescent="0.25">
      <c r="A840" s="3" t="s">
        <v>1010</v>
      </c>
      <c r="B840" s="103"/>
      <c r="C840" s="103"/>
      <c r="D840" s="4" t="s">
        <v>1154</v>
      </c>
      <c r="E840" s="2" t="s">
        <v>1155</v>
      </c>
      <c r="F840" s="51">
        <v>0</v>
      </c>
      <c r="G840" s="51">
        <v>0</v>
      </c>
      <c r="H840" s="52">
        <v>0</v>
      </c>
      <c r="I840" s="51">
        <v>0</v>
      </c>
      <c r="J840" s="51">
        <v>0.93</v>
      </c>
      <c r="K840" s="52">
        <v>3.18</v>
      </c>
      <c r="L840" s="52">
        <v>0</v>
      </c>
      <c r="U840" s="2">
        <f t="shared" si="165"/>
        <v>1</v>
      </c>
    </row>
    <row r="841" spans="1:21" outlineLevel="1" x14ac:dyDescent="0.25">
      <c r="A841" s="3" t="s">
        <v>1011</v>
      </c>
      <c r="B841" s="103"/>
      <c r="C841" s="103"/>
      <c r="D841" s="4" t="s">
        <v>1156</v>
      </c>
      <c r="E841" s="2" t="s">
        <v>1157</v>
      </c>
      <c r="F841" s="51">
        <v>0</v>
      </c>
      <c r="G841" s="51">
        <v>21.06</v>
      </c>
      <c r="H841" s="52">
        <v>35.44</v>
      </c>
      <c r="I841" s="51">
        <v>100</v>
      </c>
      <c r="J841" s="51">
        <v>585.45000000000005</v>
      </c>
      <c r="K841" s="52">
        <v>174.04</v>
      </c>
      <c r="L841" s="52">
        <v>100</v>
      </c>
      <c r="U841" s="2">
        <f t="shared" si="165"/>
        <v>1</v>
      </c>
    </row>
    <row r="842" spans="1:21" outlineLevel="1" x14ac:dyDescent="0.25">
      <c r="A842" s="3" t="s">
        <v>1012</v>
      </c>
      <c r="B842" s="103"/>
      <c r="C842" s="103"/>
      <c r="D842" s="4" t="s">
        <v>1158</v>
      </c>
      <c r="E842" s="2" t="s">
        <v>1159</v>
      </c>
      <c r="F842" s="51">
        <v>0</v>
      </c>
      <c r="G842" s="51">
        <v>0</v>
      </c>
      <c r="H842" s="52">
        <v>0</v>
      </c>
      <c r="I842" s="51">
        <v>0</v>
      </c>
      <c r="J842" s="51">
        <v>95.33</v>
      </c>
      <c r="K842" s="52">
        <v>0</v>
      </c>
      <c r="L842" s="52">
        <v>0</v>
      </c>
      <c r="U842" s="2">
        <f t="shared" si="165"/>
        <v>1</v>
      </c>
    </row>
    <row r="843" spans="1:21" outlineLevel="1" x14ac:dyDescent="0.25">
      <c r="A843" s="3" t="s">
        <v>1014</v>
      </c>
      <c r="B843" s="103"/>
      <c r="C843" s="103"/>
      <c r="D843" s="4" t="s">
        <v>1162</v>
      </c>
      <c r="E843" s="2" t="s">
        <v>1163</v>
      </c>
      <c r="F843" s="51">
        <v>0</v>
      </c>
      <c r="G843" s="51">
        <v>0</v>
      </c>
      <c r="H843" s="52">
        <v>0</v>
      </c>
      <c r="I843" s="51">
        <v>0</v>
      </c>
      <c r="J843" s="51">
        <v>11</v>
      </c>
      <c r="K843" s="52">
        <v>0.49</v>
      </c>
      <c r="L843" s="52">
        <v>0</v>
      </c>
      <c r="U843" s="2">
        <f t="shared" si="165"/>
        <v>1</v>
      </c>
    </row>
    <row r="844" spans="1:21" outlineLevel="1" x14ac:dyDescent="0.25">
      <c r="A844" s="3" t="s">
        <v>1070</v>
      </c>
      <c r="B844" s="103"/>
      <c r="C844" s="103"/>
      <c r="D844" s="4" t="s">
        <v>1225</v>
      </c>
      <c r="E844" s="2" t="s">
        <v>1338</v>
      </c>
      <c r="F844" s="51">
        <v>0</v>
      </c>
      <c r="G844" s="51">
        <v>0</v>
      </c>
      <c r="H844" s="52">
        <v>0</v>
      </c>
      <c r="I844" s="51">
        <v>0</v>
      </c>
      <c r="J844" s="51">
        <v>3.3</v>
      </c>
      <c r="K844" s="52">
        <v>0</v>
      </c>
      <c r="L844" s="52">
        <v>0</v>
      </c>
      <c r="U844" s="2">
        <f t="shared" si="165"/>
        <v>1</v>
      </c>
    </row>
    <row r="845" spans="1:21" outlineLevel="1" x14ac:dyDescent="0.25">
      <c r="A845" s="3" t="s">
        <v>1017</v>
      </c>
      <c r="B845" s="103"/>
      <c r="C845" s="103"/>
      <c r="D845" s="4" t="s">
        <v>1168</v>
      </c>
      <c r="E845" s="2" t="s">
        <v>1169</v>
      </c>
      <c r="F845" s="51">
        <v>0</v>
      </c>
      <c r="G845" s="51">
        <v>0</v>
      </c>
      <c r="H845" s="52">
        <v>0</v>
      </c>
      <c r="I845" s="51">
        <v>0</v>
      </c>
      <c r="J845" s="51">
        <v>0</v>
      </c>
      <c r="K845" s="52">
        <v>73.58</v>
      </c>
      <c r="L845" s="52">
        <v>0</v>
      </c>
      <c r="U845" s="2">
        <f t="shared" si="165"/>
        <v>1</v>
      </c>
    </row>
    <row r="846" spans="1:21" outlineLevel="1" x14ac:dyDescent="0.25">
      <c r="A846" s="3" t="s">
        <v>1085</v>
      </c>
      <c r="B846" s="103"/>
      <c r="C846" s="103"/>
      <c r="D846" s="4" t="s">
        <v>1240</v>
      </c>
      <c r="E846" s="2" t="s">
        <v>1353</v>
      </c>
      <c r="F846" s="51">
        <v>0</v>
      </c>
      <c r="G846" s="51">
        <v>0.89</v>
      </c>
      <c r="H846" s="52">
        <v>-2307</v>
      </c>
      <c r="I846" s="51">
        <v>4500</v>
      </c>
      <c r="J846" s="51">
        <v>1998.39</v>
      </c>
      <c r="K846" s="52">
        <v>2136.61</v>
      </c>
      <c r="L846" s="52">
        <v>4500</v>
      </c>
      <c r="U846" s="2">
        <f t="shared" si="165"/>
        <v>1</v>
      </c>
    </row>
    <row r="847" spans="1:21" outlineLevel="1" x14ac:dyDescent="0.25">
      <c r="A847" s="3" t="s">
        <v>1020</v>
      </c>
      <c r="B847" s="103"/>
      <c r="C847" s="103"/>
      <c r="D847" s="4" t="s">
        <v>1174</v>
      </c>
      <c r="E847" s="2" t="s">
        <v>1175</v>
      </c>
      <c r="F847" s="51">
        <v>10</v>
      </c>
      <c r="G847" s="51">
        <v>0</v>
      </c>
      <c r="H847" s="52">
        <v>0</v>
      </c>
      <c r="I847" s="51">
        <v>100</v>
      </c>
      <c r="J847" s="51">
        <v>141</v>
      </c>
      <c r="K847" s="52">
        <v>56.3</v>
      </c>
      <c r="L847" s="52">
        <v>100</v>
      </c>
      <c r="U847" s="2">
        <f t="shared" si="165"/>
        <v>1</v>
      </c>
    </row>
    <row r="848" spans="1:21" outlineLevel="1" x14ac:dyDescent="0.25">
      <c r="A848" s="3" t="s">
        <v>1018</v>
      </c>
      <c r="B848" s="103"/>
      <c r="C848" s="103"/>
      <c r="D848" s="4" t="s">
        <v>1170</v>
      </c>
      <c r="E848" s="2" t="s">
        <v>1171</v>
      </c>
      <c r="F848" s="51">
        <v>0</v>
      </c>
      <c r="G848" s="51">
        <v>0</v>
      </c>
      <c r="H848" s="52">
        <v>0</v>
      </c>
      <c r="I848" s="51">
        <v>100</v>
      </c>
      <c r="J848" s="51">
        <v>2.57</v>
      </c>
      <c r="K848" s="52">
        <v>22.97</v>
      </c>
      <c r="L848" s="52">
        <v>100</v>
      </c>
      <c r="U848" s="2">
        <f t="shared" si="165"/>
        <v>1</v>
      </c>
    </row>
    <row r="849" spans="1:21" outlineLevel="1" x14ac:dyDescent="0.25">
      <c r="A849" s="3" t="s">
        <v>1019</v>
      </c>
      <c r="B849" s="103"/>
      <c r="C849" s="103"/>
      <c r="D849" s="4" t="s">
        <v>1172</v>
      </c>
      <c r="E849" s="2" t="s">
        <v>1173</v>
      </c>
      <c r="F849" s="51">
        <v>0</v>
      </c>
      <c r="G849" s="51">
        <v>6.92</v>
      </c>
      <c r="H849" s="52">
        <v>71.75</v>
      </c>
      <c r="I849" s="51">
        <v>150</v>
      </c>
      <c r="J849" s="51">
        <v>66.930000000000007</v>
      </c>
      <c r="K849" s="52">
        <v>170.35</v>
      </c>
      <c r="L849" s="52">
        <v>150</v>
      </c>
      <c r="U849" s="2">
        <f t="shared" si="165"/>
        <v>1</v>
      </c>
    </row>
    <row r="850" spans="1:21" outlineLevel="1" x14ac:dyDescent="0.25">
      <c r="A850" s="3" t="s">
        <v>1081</v>
      </c>
      <c r="B850" s="103"/>
      <c r="C850" s="103"/>
      <c r="D850" s="4" t="s">
        <v>1236</v>
      </c>
      <c r="E850" s="2" t="s">
        <v>1349</v>
      </c>
      <c r="F850" s="51">
        <v>0</v>
      </c>
      <c r="G850" s="51">
        <v>0</v>
      </c>
      <c r="H850" s="52">
        <v>0</v>
      </c>
      <c r="I850" s="51">
        <v>100</v>
      </c>
      <c r="J850" s="51">
        <v>0</v>
      </c>
      <c r="K850" s="52">
        <v>0</v>
      </c>
      <c r="L850" s="52">
        <v>100</v>
      </c>
      <c r="U850" s="2">
        <f t="shared" si="165"/>
        <v>1</v>
      </c>
    </row>
    <row r="851" spans="1:21" outlineLevel="1" x14ac:dyDescent="0.25">
      <c r="A851" s="3" t="s">
        <v>1069</v>
      </c>
      <c r="B851" s="103"/>
      <c r="C851" s="103"/>
      <c r="D851" s="4" t="s">
        <v>1224</v>
      </c>
      <c r="E851" s="2" t="s">
        <v>1337</v>
      </c>
      <c r="F851" s="51">
        <v>0</v>
      </c>
      <c r="G851" s="51">
        <v>0</v>
      </c>
      <c r="H851" s="52">
        <v>0</v>
      </c>
      <c r="I851" s="51">
        <v>0</v>
      </c>
      <c r="J851" s="51">
        <v>5.84</v>
      </c>
      <c r="K851" s="52">
        <v>0</v>
      </c>
      <c r="L851" s="52">
        <v>0</v>
      </c>
      <c r="U851" s="2">
        <f t="shared" si="165"/>
        <v>1</v>
      </c>
    </row>
    <row r="852" spans="1:21" outlineLevel="1" x14ac:dyDescent="0.25">
      <c r="A852" s="3" t="s">
        <v>964</v>
      </c>
      <c r="B852" s="103"/>
      <c r="C852" s="103"/>
      <c r="D852" s="4" t="s">
        <v>1098</v>
      </c>
      <c r="E852" s="2" t="s">
        <v>1253</v>
      </c>
      <c r="F852" s="51">
        <v>1000</v>
      </c>
      <c r="G852" s="51">
        <v>5228.26</v>
      </c>
      <c r="H852" s="52">
        <v>867.11</v>
      </c>
      <c r="I852" s="51">
        <v>18000</v>
      </c>
      <c r="J852" s="51">
        <v>21996.84</v>
      </c>
      <c r="K852" s="52">
        <v>12919.34</v>
      </c>
      <c r="L852" s="52">
        <v>18000</v>
      </c>
      <c r="U852" s="2">
        <f t="shared" si="165"/>
        <v>1</v>
      </c>
    </row>
    <row r="853" spans="1:21" outlineLevel="1" x14ac:dyDescent="0.25">
      <c r="A853" s="3" t="s">
        <v>1077</v>
      </c>
      <c r="B853" s="103"/>
      <c r="C853" s="103"/>
      <c r="D853" s="4" t="s">
        <v>1232</v>
      </c>
      <c r="E853" s="2" t="s">
        <v>1345</v>
      </c>
      <c r="F853" s="51">
        <v>362</v>
      </c>
      <c r="G853" s="51">
        <v>2161.58</v>
      </c>
      <c r="H853" s="52">
        <v>837.13</v>
      </c>
      <c r="I853" s="51">
        <v>4300</v>
      </c>
      <c r="J853" s="51">
        <v>3225.35</v>
      </c>
      <c r="K853" s="52">
        <v>1870.46</v>
      </c>
      <c r="L853" s="52">
        <v>4300</v>
      </c>
      <c r="U853" s="2">
        <f t="shared" si="165"/>
        <v>1</v>
      </c>
    </row>
    <row r="854" spans="1:21" x14ac:dyDescent="0.25">
      <c r="A854" s="22" t="s">
        <v>549</v>
      </c>
      <c r="B854" s="36"/>
      <c r="C854" s="38" t="str">
        <f t="shared" ref="C854:C861" si="166">+IF(OR(F854&lt;&gt;0,G854&lt;&gt;0,H854&lt;&gt;0,I854&lt;&gt;0,J854&lt;&gt;0,K854&lt;&gt;0,L854&lt;&gt;0),O854,)</f>
        <v>8301</v>
      </c>
      <c r="D854" s="38"/>
      <c r="E854" s="38" t="str">
        <f t="shared" ref="E854:E861" si="167">+IF(OR(F854&lt;&gt;0,G854&lt;&gt;0,H854&lt;&gt;0,I854&lt;&gt;0,J854&lt;&gt;0,K854&lt;&gt;0,L854&lt;&gt;0),P854,)</f>
        <v>Postage</v>
      </c>
      <c r="F854" s="53">
        <v>4517</v>
      </c>
      <c r="G854" s="53">
        <v>8434.1500000000015</v>
      </c>
      <c r="H854" s="98">
        <v>24.120000000000118</v>
      </c>
      <c r="I854" s="53">
        <v>36680</v>
      </c>
      <c r="J854" s="53">
        <v>35711.47</v>
      </c>
      <c r="K854" s="98">
        <v>29237.68</v>
      </c>
      <c r="L854" s="98">
        <v>36680</v>
      </c>
      <c r="O854" s="81" t="s">
        <v>495</v>
      </c>
      <c r="P854" s="82" t="s">
        <v>496</v>
      </c>
      <c r="U854" s="38">
        <f t="shared" si="119"/>
        <v>1</v>
      </c>
    </row>
    <row r="855" spans="1:21" outlineLevel="1" x14ac:dyDescent="0.25">
      <c r="A855" s="3" t="s">
        <v>1086</v>
      </c>
      <c r="B855" s="103"/>
      <c r="C855" s="103"/>
      <c r="D855" s="4" t="s">
        <v>1241</v>
      </c>
      <c r="E855" s="2" t="s">
        <v>1354</v>
      </c>
      <c r="F855" s="51">
        <v>0</v>
      </c>
      <c r="G855" s="51">
        <v>0</v>
      </c>
      <c r="H855" s="52">
        <v>0</v>
      </c>
      <c r="I855" s="51">
        <v>215</v>
      </c>
      <c r="J855" s="51">
        <v>525.52</v>
      </c>
      <c r="K855" s="52">
        <v>74.67</v>
      </c>
      <c r="L855" s="52">
        <v>215</v>
      </c>
      <c r="U855" s="2">
        <f t="shared" ref="U855:U858" si="168">+IF(OR(F855&lt;&gt;0,G855&lt;&gt;0,H855&lt;&gt;0,I855&lt;&gt;0,J855&lt;&gt;0,K855&lt;&gt;0,L855&lt;&gt;0),1,)</f>
        <v>1</v>
      </c>
    </row>
    <row r="856" spans="1:21" outlineLevel="1" x14ac:dyDescent="0.25">
      <c r="A856" s="3" t="s">
        <v>974</v>
      </c>
      <c r="B856" s="103"/>
      <c r="C856" s="103"/>
      <c r="D856" s="4" t="s">
        <v>1108</v>
      </c>
      <c r="E856" s="2" t="s">
        <v>1148</v>
      </c>
      <c r="F856" s="51">
        <v>0</v>
      </c>
      <c r="G856" s="51">
        <v>0</v>
      </c>
      <c r="H856" s="52">
        <v>0</v>
      </c>
      <c r="I856" s="51">
        <v>0</v>
      </c>
      <c r="J856" s="51">
        <v>0</v>
      </c>
      <c r="K856" s="52">
        <v>15</v>
      </c>
      <c r="L856" s="52">
        <v>0</v>
      </c>
      <c r="U856" s="2">
        <f t="shared" si="168"/>
        <v>1</v>
      </c>
    </row>
    <row r="857" spans="1:21" outlineLevel="1" x14ac:dyDescent="0.25">
      <c r="A857" s="3" t="s">
        <v>975</v>
      </c>
      <c r="B857" s="103"/>
      <c r="C857" s="103"/>
      <c r="D857" s="4" t="s">
        <v>1109</v>
      </c>
      <c r="E857" s="2" t="s">
        <v>1153</v>
      </c>
      <c r="F857" s="51">
        <v>0</v>
      </c>
      <c r="G857" s="51">
        <v>0</v>
      </c>
      <c r="H857" s="52">
        <v>0</v>
      </c>
      <c r="I857" s="51">
        <v>0</v>
      </c>
      <c r="J857" s="51">
        <v>0</v>
      </c>
      <c r="K857" s="52">
        <v>26.1</v>
      </c>
      <c r="L857" s="52">
        <v>0</v>
      </c>
      <c r="U857" s="2">
        <f t="shared" si="168"/>
        <v>1</v>
      </c>
    </row>
    <row r="858" spans="1:21" outlineLevel="1" x14ac:dyDescent="0.25">
      <c r="A858" s="3" t="s">
        <v>1077</v>
      </c>
      <c r="B858" s="103"/>
      <c r="C858" s="103"/>
      <c r="D858" s="4" t="s">
        <v>1232</v>
      </c>
      <c r="E858" s="2" t="s">
        <v>1345</v>
      </c>
      <c r="F858" s="51">
        <v>0</v>
      </c>
      <c r="G858" s="51">
        <v>0</v>
      </c>
      <c r="H858" s="52">
        <v>0</v>
      </c>
      <c r="I858" s="51">
        <v>0</v>
      </c>
      <c r="J858" s="51">
        <v>9.2799999999999994</v>
      </c>
      <c r="K858" s="52">
        <v>0</v>
      </c>
      <c r="L858" s="52">
        <v>0</v>
      </c>
      <c r="U858" s="2">
        <f t="shared" si="168"/>
        <v>1</v>
      </c>
    </row>
    <row r="859" spans="1:21" x14ac:dyDescent="0.25">
      <c r="A859" s="22" t="s">
        <v>550</v>
      </c>
      <c r="B859" s="36"/>
      <c r="C859" s="38" t="str">
        <f t="shared" si="166"/>
        <v>8302</v>
      </c>
      <c r="D859" s="38"/>
      <c r="E859" s="38" t="str">
        <f t="shared" si="167"/>
        <v>Outgoing Freight Expense</v>
      </c>
      <c r="F859" s="53">
        <v>0</v>
      </c>
      <c r="G859" s="53">
        <v>0</v>
      </c>
      <c r="H859" s="98">
        <v>0</v>
      </c>
      <c r="I859" s="53">
        <v>215</v>
      </c>
      <c r="J859" s="53">
        <v>534.79999999999995</v>
      </c>
      <c r="K859" s="98">
        <v>115.77000000000001</v>
      </c>
      <c r="L859" s="98">
        <v>215</v>
      </c>
      <c r="O859" s="81" t="s">
        <v>497</v>
      </c>
      <c r="P859" s="82" t="s">
        <v>498</v>
      </c>
      <c r="U859" s="38">
        <f t="shared" si="119"/>
        <v>1</v>
      </c>
    </row>
    <row r="860" spans="1:21" hidden="1" x14ac:dyDescent="0.25">
      <c r="A860" s="22" t="s">
        <v>551</v>
      </c>
      <c r="B860" s="36"/>
      <c r="C860" s="38">
        <f t="shared" si="166"/>
        <v>0</v>
      </c>
      <c r="D860" s="38"/>
      <c r="E860" s="38">
        <f t="shared" si="167"/>
        <v>0</v>
      </c>
      <c r="F860" s="53">
        <v>0</v>
      </c>
      <c r="G860" s="53">
        <v>0</v>
      </c>
      <c r="H860" s="98">
        <v>0</v>
      </c>
      <c r="I860" s="53">
        <v>0</v>
      </c>
      <c r="J860" s="53">
        <v>0</v>
      </c>
      <c r="K860" s="98">
        <v>0</v>
      </c>
      <c r="L860" s="98">
        <v>0</v>
      </c>
      <c r="O860" s="81" t="s">
        <v>499</v>
      </c>
      <c r="P860" s="82" t="s">
        <v>500</v>
      </c>
      <c r="U860" s="38">
        <f t="shared" si="119"/>
        <v>0</v>
      </c>
    </row>
    <row r="861" spans="1:21" hidden="1" x14ac:dyDescent="0.25">
      <c r="A861" s="22" t="s">
        <v>552</v>
      </c>
      <c r="B861" s="36"/>
      <c r="C861" s="38">
        <f t="shared" si="166"/>
        <v>0</v>
      </c>
      <c r="D861" s="38"/>
      <c r="E861" s="38">
        <f t="shared" si="167"/>
        <v>0</v>
      </c>
      <c r="F861" s="53">
        <v>0</v>
      </c>
      <c r="G861" s="53">
        <v>0</v>
      </c>
      <c r="H861" s="98">
        <v>0</v>
      </c>
      <c r="I861" s="53">
        <v>0</v>
      </c>
      <c r="J861" s="53">
        <v>0</v>
      </c>
      <c r="K861" s="98">
        <v>0</v>
      </c>
      <c r="L861" s="98">
        <v>0</v>
      </c>
      <c r="O861" s="81" t="s">
        <v>501</v>
      </c>
      <c r="P861" s="82" t="s">
        <v>502</v>
      </c>
      <c r="U861" s="38">
        <f t="shared" si="119"/>
        <v>0</v>
      </c>
    </row>
    <row r="862" spans="1:21" ht="15.75" thickBot="1" x14ac:dyDescent="0.3">
      <c r="B862" s="64"/>
      <c r="C862" s="125" t="s">
        <v>505</v>
      </c>
      <c r="D862" s="125"/>
      <c r="E862" s="125"/>
      <c r="F862" s="54">
        <f>F854+F859+F860+F861</f>
        <v>4517</v>
      </c>
      <c r="G862" s="54">
        <f t="shared" ref="G862:L862" si="169">G854+G859+G860+G861</f>
        <v>8434.1500000000015</v>
      </c>
      <c r="H862" s="55">
        <f t="shared" si="169"/>
        <v>24.120000000000118</v>
      </c>
      <c r="I862" s="54">
        <f t="shared" si="169"/>
        <v>36895</v>
      </c>
      <c r="J862" s="54">
        <f>J854+J859+J860+J861</f>
        <v>36246.270000000004</v>
      </c>
      <c r="K862" s="55">
        <f t="shared" si="169"/>
        <v>29353.45</v>
      </c>
      <c r="L862" s="55">
        <f t="shared" si="169"/>
        <v>36895</v>
      </c>
      <c r="N862" s="2">
        <v>1</v>
      </c>
      <c r="U862" s="38">
        <f t="shared" si="119"/>
        <v>1</v>
      </c>
    </row>
    <row r="863" spans="1:21" ht="15.75" hidden="1" thickTop="1" x14ac:dyDescent="0.25">
      <c r="B863" s="113" t="s">
        <v>503</v>
      </c>
      <c r="C863" s="113"/>
      <c r="D863" s="113"/>
      <c r="E863" s="113"/>
      <c r="F863" s="58"/>
      <c r="G863" s="58"/>
      <c r="H863" s="58"/>
      <c r="I863" s="58"/>
      <c r="J863" s="58"/>
      <c r="K863" s="58"/>
      <c r="L863" s="58"/>
      <c r="N863" s="2">
        <v>1</v>
      </c>
      <c r="U863" s="38">
        <f t="shared" si="119"/>
        <v>0</v>
      </c>
    </row>
    <row r="864" spans="1:21" ht="15.75" outlineLevel="1" thickTop="1" x14ac:dyDescent="0.25">
      <c r="A864" s="3" t="s">
        <v>994</v>
      </c>
      <c r="B864" s="103"/>
      <c r="C864" s="103"/>
      <c r="D864" s="4" t="s">
        <v>1128</v>
      </c>
      <c r="E864" s="2" t="s">
        <v>1279</v>
      </c>
      <c r="F864" s="51">
        <v>0</v>
      </c>
      <c r="G864" s="51">
        <v>250</v>
      </c>
      <c r="H864" s="52">
        <v>0</v>
      </c>
      <c r="I864" s="51">
        <v>0</v>
      </c>
      <c r="J864" s="51">
        <v>250</v>
      </c>
      <c r="K864" s="52">
        <v>0</v>
      </c>
      <c r="L864" s="52">
        <v>0</v>
      </c>
      <c r="U864" s="2">
        <f>+IF(OR(F864&lt;&gt;0,G864&lt;&gt;0,H864&lt;&gt;0,I864&lt;&gt;0,J864&lt;&gt;0,K864&lt;&gt;0,L864&lt;&gt;0),1,)</f>
        <v>1</v>
      </c>
    </row>
    <row r="865" spans="1:21" x14ac:dyDescent="0.25">
      <c r="A865" s="22" t="s">
        <v>578</v>
      </c>
      <c r="B865" s="36"/>
      <c r="C865" s="38" t="str">
        <f t="shared" ref="C865" si="170">+IF(OR(F865&lt;&gt;0,G865&lt;&gt;0,H865&lt;&gt;0,I865&lt;&gt;0,J865&lt;&gt;0,K865&lt;&gt;0,L865&lt;&gt;0),O865,)</f>
        <v>8401</v>
      </c>
      <c r="D865" s="38"/>
      <c r="E865" s="38" t="str">
        <f t="shared" ref="E865" si="171">+IF(OR(F865&lt;&gt;0,G865&lt;&gt;0,H865&lt;&gt;0,I865&lt;&gt;0,J865&lt;&gt;0,K865&lt;&gt;0,L865&lt;&gt;0),P865,)</f>
        <v>Office Rent</v>
      </c>
      <c r="F865" s="53">
        <v>0</v>
      </c>
      <c r="G865" s="53">
        <v>250</v>
      </c>
      <c r="H865" s="98">
        <v>0</v>
      </c>
      <c r="I865" s="53">
        <v>0</v>
      </c>
      <c r="J865" s="53">
        <v>250</v>
      </c>
      <c r="K865" s="98">
        <v>0</v>
      </c>
      <c r="L865" s="98">
        <v>0</v>
      </c>
      <c r="O865" s="81" t="s">
        <v>556</v>
      </c>
      <c r="P865" s="82" t="s">
        <v>557</v>
      </c>
      <c r="U865" s="38">
        <f t="shared" si="119"/>
        <v>1</v>
      </c>
    </row>
    <row r="866" spans="1:21" outlineLevel="1" x14ac:dyDescent="0.25">
      <c r="A866" s="3" t="s">
        <v>989</v>
      </c>
      <c r="B866" s="103"/>
      <c r="C866" s="103"/>
      <c r="D866" s="4" t="s">
        <v>1123</v>
      </c>
      <c r="E866" s="2" t="s">
        <v>1274</v>
      </c>
      <c r="F866" s="51">
        <v>0</v>
      </c>
      <c r="G866" s="51">
        <v>0</v>
      </c>
      <c r="H866" s="52">
        <v>0</v>
      </c>
      <c r="I866" s="51">
        <v>500</v>
      </c>
      <c r="J866" s="51">
        <v>0</v>
      </c>
      <c r="K866" s="52">
        <v>212</v>
      </c>
      <c r="L866" s="52">
        <v>500</v>
      </c>
      <c r="U866" s="2">
        <f t="shared" ref="U866:U887" si="172">+IF(OR(F866&lt;&gt;0,G866&lt;&gt;0,H866&lt;&gt;0,I866&lt;&gt;0,J866&lt;&gt;0,K866&lt;&gt;0,L866&lt;&gt;0),1,)</f>
        <v>1</v>
      </c>
    </row>
    <row r="867" spans="1:21" outlineLevel="1" x14ac:dyDescent="0.25">
      <c r="A867" s="3" t="s">
        <v>1022</v>
      </c>
      <c r="B867" s="103"/>
      <c r="C867" s="103"/>
      <c r="D867" s="4" t="s">
        <v>1177</v>
      </c>
      <c r="E867" s="2" t="s">
        <v>1290</v>
      </c>
      <c r="F867" s="51">
        <v>0</v>
      </c>
      <c r="G867" s="51">
        <v>0</v>
      </c>
      <c r="H867" s="52">
        <v>0</v>
      </c>
      <c r="I867" s="51">
        <v>0</v>
      </c>
      <c r="J867" s="51">
        <v>0</v>
      </c>
      <c r="K867" s="52">
        <v>533</v>
      </c>
      <c r="L867" s="52">
        <v>0</v>
      </c>
      <c r="U867" s="2">
        <f t="shared" si="172"/>
        <v>1</v>
      </c>
    </row>
    <row r="868" spans="1:21" outlineLevel="1" x14ac:dyDescent="0.25">
      <c r="A868" s="3" t="s">
        <v>1026</v>
      </c>
      <c r="B868" s="103"/>
      <c r="C868" s="103"/>
      <c r="D868" s="4" t="s">
        <v>1181</v>
      </c>
      <c r="E868" s="2" t="s">
        <v>1294</v>
      </c>
      <c r="F868" s="51">
        <v>0</v>
      </c>
      <c r="G868" s="51">
        <v>0</v>
      </c>
      <c r="H868" s="52">
        <v>0</v>
      </c>
      <c r="I868" s="51">
        <v>350</v>
      </c>
      <c r="J868" s="51">
        <v>458</v>
      </c>
      <c r="K868" s="52">
        <v>321.5</v>
      </c>
      <c r="L868" s="52">
        <v>350</v>
      </c>
      <c r="U868" s="2">
        <f t="shared" si="172"/>
        <v>1</v>
      </c>
    </row>
    <row r="869" spans="1:21" outlineLevel="1" x14ac:dyDescent="0.25">
      <c r="A869" s="3" t="s">
        <v>1027</v>
      </c>
      <c r="B869" s="103"/>
      <c r="C869" s="103"/>
      <c r="D869" s="4" t="s">
        <v>1182</v>
      </c>
      <c r="E869" s="2" t="s">
        <v>1295</v>
      </c>
      <c r="F869" s="51">
        <v>0</v>
      </c>
      <c r="G869" s="51">
        <v>0</v>
      </c>
      <c r="H869" s="52">
        <v>0</v>
      </c>
      <c r="I869" s="51">
        <v>500</v>
      </c>
      <c r="J869" s="51">
        <v>500</v>
      </c>
      <c r="K869" s="52">
        <v>0</v>
      </c>
      <c r="L869" s="52">
        <v>500</v>
      </c>
      <c r="U869" s="2">
        <f t="shared" si="172"/>
        <v>1</v>
      </c>
    </row>
    <row r="870" spans="1:21" outlineLevel="1" x14ac:dyDescent="0.25">
      <c r="A870" s="3" t="s">
        <v>1030</v>
      </c>
      <c r="B870" s="103"/>
      <c r="C870" s="103"/>
      <c r="D870" s="4" t="s">
        <v>1185</v>
      </c>
      <c r="E870" s="2" t="s">
        <v>1298</v>
      </c>
      <c r="F870" s="51">
        <v>0</v>
      </c>
      <c r="G870" s="51">
        <v>0</v>
      </c>
      <c r="H870" s="52">
        <v>0</v>
      </c>
      <c r="I870" s="51">
        <v>200</v>
      </c>
      <c r="J870" s="51">
        <v>150</v>
      </c>
      <c r="K870" s="52">
        <v>0</v>
      </c>
      <c r="L870" s="52">
        <v>200</v>
      </c>
      <c r="U870" s="2">
        <f t="shared" si="172"/>
        <v>1</v>
      </c>
    </row>
    <row r="871" spans="1:21" outlineLevel="1" x14ac:dyDescent="0.25">
      <c r="A871" s="3" t="s">
        <v>1032</v>
      </c>
      <c r="B871" s="103"/>
      <c r="C871" s="103"/>
      <c r="D871" s="4" t="s">
        <v>1187</v>
      </c>
      <c r="E871" s="2" t="s">
        <v>1300</v>
      </c>
      <c r="F871" s="51">
        <v>0</v>
      </c>
      <c r="G871" s="51">
        <v>0</v>
      </c>
      <c r="H871" s="52">
        <v>0</v>
      </c>
      <c r="I871" s="51">
        <v>1200</v>
      </c>
      <c r="J871" s="51">
        <v>1200</v>
      </c>
      <c r="K871" s="52">
        <v>0</v>
      </c>
      <c r="L871" s="52">
        <v>1200</v>
      </c>
      <c r="U871" s="2">
        <f t="shared" si="172"/>
        <v>1</v>
      </c>
    </row>
    <row r="872" spans="1:21" outlineLevel="1" x14ac:dyDescent="0.25">
      <c r="A872" s="3" t="s">
        <v>1033</v>
      </c>
      <c r="B872" s="103"/>
      <c r="C872" s="103"/>
      <c r="D872" s="4" t="s">
        <v>1188</v>
      </c>
      <c r="E872" s="2" t="s">
        <v>1301</v>
      </c>
      <c r="F872" s="51">
        <v>0</v>
      </c>
      <c r="G872" s="51">
        <v>0</v>
      </c>
      <c r="H872" s="52">
        <v>0</v>
      </c>
      <c r="I872" s="51">
        <v>350</v>
      </c>
      <c r="J872" s="51">
        <v>0</v>
      </c>
      <c r="K872" s="52">
        <v>0</v>
      </c>
      <c r="L872" s="52">
        <v>350</v>
      </c>
      <c r="U872" s="2">
        <f t="shared" si="172"/>
        <v>1</v>
      </c>
    </row>
    <row r="873" spans="1:21" outlineLevel="1" x14ac:dyDescent="0.25">
      <c r="A873" s="3" t="s">
        <v>1034</v>
      </c>
      <c r="B873" s="103"/>
      <c r="C873" s="103"/>
      <c r="D873" s="4" t="s">
        <v>1189</v>
      </c>
      <c r="E873" s="2" t="s">
        <v>1302</v>
      </c>
      <c r="F873" s="51">
        <v>0</v>
      </c>
      <c r="G873" s="51">
        <v>0</v>
      </c>
      <c r="H873" s="52">
        <v>0</v>
      </c>
      <c r="I873" s="51">
        <v>2400</v>
      </c>
      <c r="J873" s="51">
        <v>2400</v>
      </c>
      <c r="K873" s="52">
        <v>2400</v>
      </c>
      <c r="L873" s="52">
        <v>2400</v>
      </c>
      <c r="U873" s="2">
        <f t="shared" si="172"/>
        <v>1</v>
      </c>
    </row>
    <row r="874" spans="1:21" outlineLevel="1" x14ac:dyDescent="0.25">
      <c r="A874" s="3" t="s">
        <v>1041</v>
      </c>
      <c r="B874" s="103"/>
      <c r="C874" s="103"/>
      <c r="D874" s="4" t="s">
        <v>1196</v>
      </c>
      <c r="E874" s="2" t="s">
        <v>1309</v>
      </c>
      <c r="F874" s="51">
        <v>0</v>
      </c>
      <c r="G874" s="51">
        <v>0</v>
      </c>
      <c r="H874" s="52">
        <v>340</v>
      </c>
      <c r="I874" s="51">
        <v>450</v>
      </c>
      <c r="J874" s="51">
        <v>0</v>
      </c>
      <c r="K874" s="52">
        <v>714.85</v>
      </c>
      <c r="L874" s="52">
        <v>450</v>
      </c>
      <c r="U874" s="2">
        <f t="shared" si="172"/>
        <v>1</v>
      </c>
    </row>
    <row r="875" spans="1:21" outlineLevel="1" x14ac:dyDescent="0.25">
      <c r="A875" s="3" t="s">
        <v>1042</v>
      </c>
      <c r="B875" s="103"/>
      <c r="C875" s="103"/>
      <c r="D875" s="4" t="s">
        <v>1197</v>
      </c>
      <c r="E875" s="2" t="s">
        <v>1310</v>
      </c>
      <c r="F875" s="51">
        <v>0</v>
      </c>
      <c r="G875" s="51">
        <v>0</v>
      </c>
      <c r="H875" s="52">
        <v>0</v>
      </c>
      <c r="I875" s="51">
        <v>100</v>
      </c>
      <c r="J875" s="51">
        <v>0</v>
      </c>
      <c r="K875" s="52">
        <v>0</v>
      </c>
      <c r="L875" s="52">
        <v>100</v>
      </c>
      <c r="U875" s="2">
        <f t="shared" si="172"/>
        <v>1</v>
      </c>
    </row>
    <row r="876" spans="1:21" outlineLevel="1" x14ac:dyDescent="0.25">
      <c r="A876" s="3" t="s">
        <v>1043</v>
      </c>
      <c r="B876" s="103"/>
      <c r="C876" s="103"/>
      <c r="D876" s="4" t="s">
        <v>1198</v>
      </c>
      <c r="E876" s="2" t="s">
        <v>1311</v>
      </c>
      <c r="F876" s="51">
        <v>0</v>
      </c>
      <c r="G876" s="51">
        <v>0</v>
      </c>
      <c r="H876" s="52">
        <v>0</v>
      </c>
      <c r="I876" s="51">
        <v>1200</v>
      </c>
      <c r="J876" s="51">
        <v>1200</v>
      </c>
      <c r="K876" s="52">
        <v>1200</v>
      </c>
      <c r="L876" s="52">
        <v>1200</v>
      </c>
      <c r="U876" s="2">
        <f t="shared" si="172"/>
        <v>1</v>
      </c>
    </row>
    <row r="877" spans="1:21" outlineLevel="1" x14ac:dyDescent="0.25">
      <c r="A877" s="3" t="s">
        <v>1046</v>
      </c>
      <c r="B877" s="103"/>
      <c r="C877" s="103"/>
      <c r="D877" s="4" t="s">
        <v>1201</v>
      </c>
      <c r="E877" s="2" t="s">
        <v>1314</v>
      </c>
      <c r="F877" s="51">
        <v>0</v>
      </c>
      <c r="G877" s="51">
        <v>100</v>
      </c>
      <c r="H877" s="52">
        <v>0</v>
      </c>
      <c r="I877" s="51">
        <v>200</v>
      </c>
      <c r="J877" s="51">
        <v>100</v>
      </c>
      <c r="K877" s="52">
        <v>0</v>
      </c>
      <c r="L877" s="52">
        <v>200</v>
      </c>
      <c r="U877" s="2">
        <f t="shared" si="172"/>
        <v>1</v>
      </c>
    </row>
    <row r="878" spans="1:21" outlineLevel="1" x14ac:dyDescent="0.25">
      <c r="A878" s="3" t="s">
        <v>1047</v>
      </c>
      <c r="B878" s="103"/>
      <c r="C878" s="103"/>
      <c r="D878" s="4" t="s">
        <v>1202</v>
      </c>
      <c r="E878" s="2" t="s">
        <v>1315</v>
      </c>
      <c r="F878" s="51">
        <v>0</v>
      </c>
      <c r="G878" s="51">
        <v>0</v>
      </c>
      <c r="H878" s="52">
        <v>0</v>
      </c>
      <c r="I878" s="51">
        <v>2000</v>
      </c>
      <c r="J878" s="51">
        <v>0</v>
      </c>
      <c r="K878" s="52">
        <v>0</v>
      </c>
      <c r="L878" s="52">
        <v>2000</v>
      </c>
      <c r="U878" s="2">
        <f t="shared" si="172"/>
        <v>1</v>
      </c>
    </row>
    <row r="879" spans="1:21" outlineLevel="1" x14ac:dyDescent="0.25">
      <c r="A879" s="3" t="s">
        <v>973</v>
      </c>
      <c r="B879" s="103"/>
      <c r="C879" s="103"/>
      <c r="D879" s="4" t="s">
        <v>1107</v>
      </c>
      <c r="E879" s="2" t="s">
        <v>1262</v>
      </c>
      <c r="F879" s="51">
        <v>0</v>
      </c>
      <c r="G879" s="51">
        <v>0</v>
      </c>
      <c r="H879" s="52">
        <v>0</v>
      </c>
      <c r="I879" s="51">
        <v>1000</v>
      </c>
      <c r="J879" s="51">
        <v>950.87</v>
      </c>
      <c r="K879" s="52">
        <v>1015</v>
      </c>
      <c r="L879" s="52">
        <v>1000</v>
      </c>
      <c r="U879" s="2">
        <f t="shared" si="172"/>
        <v>1</v>
      </c>
    </row>
    <row r="880" spans="1:21" outlineLevel="1" x14ac:dyDescent="0.25">
      <c r="A880" s="3" t="s">
        <v>1054</v>
      </c>
      <c r="B880" s="103"/>
      <c r="C880" s="103"/>
      <c r="D880" s="4" t="s">
        <v>1209</v>
      </c>
      <c r="E880" s="2" t="s">
        <v>1322</v>
      </c>
      <c r="F880" s="51">
        <v>0</v>
      </c>
      <c r="G880" s="51">
        <v>0</v>
      </c>
      <c r="H880" s="52">
        <v>0</v>
      </c>
      <c r="I880" s="51">
        <v>0</v>
      </c>
      <c r="J880" s="51">
        <v>0</v>
      </c>
      <c r="K880" s="52">
        <v>1013.25</v>
      </c>
      <c r="L880" s="52">
        <v>0</v>
      </c>
      <c r="U880" s="2">
        <f t="shared" si="172"/>
        <v>1</v>
      </c>
    </row>
    <row r="881" spans="1:21" outlineLevel="1" x14ac:dyDescent="0.25">
      <c r="A881" s="3" t="s">
        <v>1055</v>
      </c>
      <c r="B881" s="103"/>
      <c r="C881" s="103"/>
      <c r="D881" s="4" t="s">
        <v>1210</v>
      </c>
      <c r="E881" s="2" t="s">
        <v>1323</v>
      </c>
      <c r="F881" s="51">
        <v>0</v>
      </c>
      <c r="G881" s="51">
        <v>0</v>
      </c>
      <c r="H881" s="52">
        <v>0</v>
      </c>
      <c r="I881" s="51">
        <v>6000</v>
      </c>
      <c r="J881" s="51">
        <v>6000</v>
      </c>
      <c r="K881" s="52">
        <v>10112.61</v>
      </c>
      <c r="L881" s="52">
        <v>6000</v>
      </c>
      <c r="U881" s="2">
        <f t="shared" si="172"/>
        <v>1</v>
      </c>
    </row>
    <row r="882" spans="1:21" outlineLevel="1" x14ac:dyDescent="0.25">
      <c r="A882" s="3" t="s">
        <v>1057</v>
      </c>
      <c r="B882" s="103"/>
      <c r="C882" s="103"/>
      <c r="D882" s="4" t="s">
        <v>1212</v>
      </c>
      <c r="E882" s="2" t="s">
        <v>1325</v>
      </c>
      <c r="F882" s="51">
        <v>0</v>
      </c>
      <c r="G882" s="51">
        <v>0</v>
      </c>
      <c r="H882" s="52">
        <v>0</v>
      </c>
      <c r="I882" s="51">
        <v>570</v>
      </c>
      <c r="J882" s="51">
        <v>0</v>
      </c>
      <c r="K882" s="52">
        <v>570</v>
      </c>
      <c r="L882" s="52">
        <v>570</v>
      </c>
      <c r="U882" s="2">
        <f t="shared" si="172"/>
        <v>1</v>
      </c>
    </row>
    <row r="883" spans="1:21" outlineLevel="1" x14ac:dyDescent="0.25">
      <c r="A883" s="3" t="s">
        <v>1059</v>
      </c>
      <c r="B883" s="103"/>
      <c r="C883" s="103"/>
      <c r="D883" s="4" t="s">
        <v>1214</v>
      </c>
      <c r="E883" s="2" t="s">
        <v>1327</v>
      </c>
      <c r="F883" s="51">
        <v>0</v>
      </c>
      <c r="G883" s="51">
        <v>0</v>
      </c>
      <c r="H883" s="52">
        <v>0</v>
      </c>
      <c r="I883" s="51">
        <v>0</v>
      </c>
      <c r="J883" s="51">
        <v>0</v>
      </c>
      <c r="K883" s="52">
        <v>275</v>
      </c>
      <c r="L883" s="52">
        <v>0</v>
      </c>
      <c r="U883" s="2">
        <f t="shared" si="172"/>
        <v>1</v>
      </c>
    </row>
    <row r="884" spans="1:21" outlineLevel="1" x14ac:dyDescent="0.25">
      <c r="A884" s="3" t="s">
        <v>976</v>
      </c>
      <c r="B884" s="103"/>
      <c r="C884" s="103"/>
      <c r="D884" s="4" t="s">
        <v>1110</v>
      </c>
      <c r="E884" s="2" t="s">
        <v>1263</v>
      </c>
      <c r="F884" s="51">
        <v>0</v>
      </c>
      <c r="G884" s="51">
        <v>0</v>
      </c>
      <c r="H884" s="52">
        <v>0</v>
      </c>
      <c r="I884" s="51">
        <v>1250</v>
      </c>
      <c r="J884" s="51">
        <v>980</v>
      </c>
      <c r="K884" s="52">
        <v>1212.6099999999999</v>
      </c>
      <c r="L884" s="52">
        <v>1250</v>
      </c>
      <c r="U884" s="2">
        <f t="shared" si="172"/>
        <v>1</v>
      </c>
    </row>
    <row r="885" spans="1:21" outlineLevel="1" x14ac:dyDescent="0.25">
      <c r="A885" s="3" t="s">
        <v>1065</v>
      </c>
      <c r="B885" s="103"/>
      <c r="C885" s="103"/>
      <c r="D885" s="4" t="s">
        <v>1220</v>
      </c>
      <c r="E885" s="2" t="s">
        <v>1333</v>
      </c>
      <c r="F885" s="51">
        <v>0</v>
      </c>
      <c r="G885" s="51">
        <v>0</v>
      </c>
      <c r="H885" s="52">
        <v>0</v>
      </c>
      <c r="I885" s="51">
        <v>1500</v>
      </c>
      <c r="J885" s="51">
        <v>688</v>
      </c>
      <c r="K885" s="52">
        <v>0</v>
      </c>
      <c r="L885" s="52">
        <v>1500</v>
      </c>
      <c r="U885" s="2">
        <f t="shared" si="172"/>
        <v>1</v>
      </c>
    </row>
    <row r="886" spans="1:21" outlineLevel="1" x14ac:dyDescent="0.25">
      <c r="A886" s="3" t="s">
        <v>1067</v>
      </c>
      <c r="B886" s="103"/>
      <c r="C886" s="103"/>
      <c r="D886" s="4" t="s">
        <v>1222</v>
      </c>
      <c r="E886" s="2" t="s">
        <v>1335</v>
      </c>
      <c r="F886" s="51">
        <v>0</v>
      </c>
      <c r="G886" s="51">
        <v>0</v>
      </c>
      <c r="H886" s="52">
        <v>0</v>
      </c>
      <c r="I886" s="51">
        <v>0</v>
      </c>
      <c r="J886" s="51">
        <v>0</v>
      </c>
      <c r="K886" s="52">
        <v>1438</v>
      </c>
      <c r="L886" s="52">
        <v>0</v>
      </c>
      <c r="U886" s="2">
        <f t="shared" si="172"/>
        <v>1</v>
      </c>
    </row>
    <row r="887" spans="1:21" outlineLevel="1" x14ac:dyDescent="0.25">
      <c r="A887" s="3" t="s">
        <v>1005</v>
      </c>
      <c r="B887" s="103"/>
      <c r="C887" s="103"/>
      <c r="D887" s="4" t="s">
        <v>1139</v>
      </c>
      <c r="E887" s="2" t="s">
        <v>1288</v>
      </c>
      <c r="F887" s="51">
        <v>0</v>
      </c>
      <c r="G887" s="51">
        <v>0</v>
      </c>
      <c r="H887" s="52">
        <v>0</v>
      </c>
      <c r="I887" s="51">
        <v>250</v>
      </c>
      <c r="J887" s="51">
        <v>0</v>
      </c>
      <c r="K887" s="52">
        <v>0</v>
      </c>
      <c r="L887" s="52">
        <v>250</v>
      </c>
      <c r="U887" s="2">
        <f t="shared" si="172"/>
        <v>1</v>
      </c>
    </row>
    <row r="888" spans="1:21" x14ac:dyDescent="0.25">
      <c r="A888" s="22" t="s">
        <v>579</v>
      </c>
      <c r="B888" s="36"/>
      <c r="C888" s="38" t="str">
        <f t="shared" ref="C888:C925" si="173">+IF(OR(F888&lt;&gt;0,G888&lt;&gt;0,H888&lt;&gt;0,I888&lt;&gt;0,J888&lt;&gt;0,K888&lt;&gt;0,L888&lt;&gt;0),O888,)</f>
        <v>8402</v>
      </c>
      <c r="D888" s="38"/>
      <c r="E888" s="38" t="str">
        <f t="shared" ref="E888:E925" si="174">+IF(OR(F888&lt;&gt;0,G888&lt;&gt;0,H888&lt;&gt;0,I888&lt;&gt;0,J888&lt;&gt;0,K888&lt;&gt;0,L888&lt;&gt;0),P888,)</f>
        <v>Site of Facility Rental</v>
      </c>
      <c r="F888" s="53">
        <v>0</v>
      </c>
      <c r="G888" s="53">
        <v>100</v>
      </c>
      <c r="H888" s="98">
        <v>340</v>
      </c>
      <c r="I888" s="53">
        <v>20020</v>
      </c>
      <c r="J888" s="53">
        <v>14626.869999999999</v>
      </c>
      <c r="K888" s="98">
        <v>21017.82</v>
      </c>
      <c r="L888" s="98">
        <v>20020</v>
      </c>
      <c r="O888" s="81" t="s">
        <v>558</v>
      </c>
      <c r="P888" s="82" t="s">
        <v>559</v>
      </c>
      <c r="U888" s="38">
        <f t="shared" si="119"/>
        <v>1</v>
      </c>
    </row>
    <row r="889" spans="1:21" outlineLevel="1" x14ac:dyDescent="0.25">
      <c r="A889" s="3" t="s">
        <v>965</v>
      </c>
      <c r="B889" s="103"/>
      <c r="C889" s="103"/>
      <c r="D889" s="4" t="s">
        <v>1099</v>
      </c>
      <c r="E889" s="2" t="s">
        <v>1254</v>
      </c>
      <c r="F889" s="51">
        <v>3375</v>
      </c>
      <c r="G889" s="51">
        <v>4416.42</v>
      </c>
      <c r="H889" s="52">
        <v>4511.66</v>
      </c>
      <c r="I889" s="51">
        <v>40500</v>
      </c>
      <c r="J889" s="51">
        <v>39127.06</v>
      </c>
      <c r="K889" s="52">
        <v>40435.54</v>
      </c>
      <c r="L889" s="52">
        <v>40500</v>
      </c>
      <c r="U889" s="2">
        <f t="shared" ref="U889:U894" si="175">+IF(OR(F889&lt;&gt;0,G889&lt;&gt;0,H889&lt;&gt;0,I889&lt;&gt;0,J889&lt;&gt;0,K889&lt;&gt;0,L889&lt;&gt;0),1,)</f>
        <v>1</v>
      </c>
    </row>
    <row r="890" spans="1:21" outlineLevel="1" x14ac:dyDescent="0.25">
      <c r="A890" s="3" t="s">
        <v>1087</v>
      </c>
      <c r="B890" s="103"/>
      <c r="C890" s="103"/>
      <c r="D890" s="4" t="s">
        <v>1242</v>
      </c>
      <c r="E890" s="2" t="s">
        <v>1355</v>
      </c>
      <c r="F890" s="51">
        <v>32</v>
      </c>
      <c r="G890" s="51">
        <v>0</v>
      </c>
      <c r="H890" s="52">
        <v>54.73</v>
      </c>
      <c r="I890" s="51">
        <v>375</v>
      </c>
      <c r="J890" s="51">
        <v>226.7</v>
      </c>
      <c r="K890" s="52">
        <v>372.14</v>
      </c>
      <c r="L890" s="52">
        <v>375</v>
      </c>
      <c r="U890" s="2">
        <f t="shared" si="175"/>
        <v>1</v>
      </c>
    </row>
    <row r="891" spans="1:21" outlineLevel="1" x14ac:dyDescent="0.25">
      <c r="A891" s="3" t="s">
        <v>1020</v>
      </c>
      <c r="B891" s="103"/>
      <c r="C891" s="103"/>
      <c r="D891" s="4" t="s">
        <v>1174</v>
      </c>
      <c r="E891" s="2" t="s">
        <v>1175</v>
      </c>
      <c r="F891" s="51">
        <v>900</v>
      </c>
      <c r="G891" s="51">
        <v>1216.33</v>
      </c>
      <c r="H891" s="52">
        <v>2938.65</v>
      </c>
      <c r="I891" s="51">
        <v>24000</v>
      </c>
      <c r="J891" s="51">
        <v>25783.8</v>
      </c>
      <c r="K891" s="52">
        <v>22506.19</v>
      </c>
      <c r="L891" s="52">
        <v>24000</v>
      </c>
      <c r="U891" s="2">
        <f t="shared" si="175"/>
        <v>1</v>
      </c>
    </row>
    <row r="892" spans="1:21" outlineLevel="1" x14ac:dyDescent="0.25">
      <c r="A892" s="3" t="s">
        <v>1018</v>
      </c>
      <c r="B892" s="103"/>
      <c r="C892" s="103"/>
      <c r="D892" s="4" t="s">
        <v>1170</v>
      </c>
      <c r="E892" s="2" t="s">
        <v>1171</v>
      </c>
      <c r="F892" s="51">
        <v>300</v>
      </c>
      <c r="G892" s="51">
        <v>235.86</v>
      </c>
      <c r="H892" s="52">
        <v>1738.57</v>
      </c>
      <c r="I892" s="51">
        <v>13000</v>
      </c>
      <c r="J892" s="51">
        <v>8477.48</v>
      </c>
      <c r="K892" s="52">
        <v>15232.57</v>
      </c>
      <c r="L892" s="52">
        <v>13000</v>
      </c>
      <c r="U892" s="2">
        <f t="shared" si="175"/>
        <v>1</v>
      </c>
    </row>
    <row r="893" spans="1:21" outlineLevel="1" x14ac:dyDescent="0.25">
      <c r="A893" s="3" t="s">
        <v>1019</v>
      </c>
      <c r="B893" s="103"/>
      <c r="C893" s="103"/>
      <c r="D893" s="4" t="s">
        <v>1172</v>
      </c>
      <c r="E893" s="2" t="s">
        <v>1173</v>
      </c>
      <c r="F893" s="51">
        <v>900</v>
      </c>
      <c r="G893" s="51">
        <v>1248.99</v>
      </c>
      <c r="H893" s="52">
        <v>1372.3</v>
      </c>
      <c r="I893" s="51">
        <v>27000</v>
      </c>
      <c r="J893" s="51">
        <v>27143.33</v>
      </c>
      <c r="K893" s="52">
        <v>25664.62</v>
      </c>
      <c r="L893" s="52">
        <v>27000</v>
      </c>
      <c r="U893" s="2">
        <f t="shared" si="175"/>
        <v>1</v>
      </c>
    </row>
    <row r="894" spans="1:21" outlineLevel="1" x14ac:dyDescent="0.25">
      <c r="A894" s="3" t="s">
        <v>1088</v>
      </c>
      <c r="B894" s="103"/>
      <c r="C894" s="103"/>
      <c r="D894" s="4" t="s">
        <v>1243</v>
      </c>
      <c r="E894" s="2" t="s">
        <v>1356</v>
      </c>
      <c r="F894" s="51">
        <v>89</v>
      </c>
      <c r="G894" s="51">
        <v>0</v>
      </c>
      <c r="H894" s="52">
        <v>145.04</v>
      </c>
      <c r="I894" s="51">
        <v>1089</v>
      </c>
      <c r="J894" s="51">
        <v>248.46</v>
      </c>
      <c r="K894" s="52">
        <v>962.09</v>
      </c>
      <c r="L894" s="52">
        <v>1089</v>
      </c>
      <c r="U894" s="2">
        <f t="shared" si="175"/>
        <v>1</v>
      </c>
    </row>
    <row r="895" spans="1:21" x14ac:dyDescent="0.25">
      <c r="A895" s="22" t="s">
        <v>580</v>
      </c>
      <c r="B895" s="36"/>
      <c r="C895" s="38" t="str">
        <f t="shared" si="173"/>
        <v>8405</v>
      </c>
      <c r="D895" s="38"/>
      <c r="E895" s="38" t="str">
        <f t="shared" si="174"/>
        <v>Electricity</v>
      </c>
      <c r="F895" s="53">
        <v>5596</v>
      </c>
      <c r="G895" s="53">
        <v>7117.5999999999995</v>
      </c>
      <c r="H895" s="98">
        <v>10760.949999999999</v>
      </c>
      <c r="I895" s="53">
        <v>105964</v>
      </c>
      <c r="J895" s="53">
        <v>101006.83</v>
      </c>
      <c r="K895" s="98">
        <v>105173.15</v>
      </c>
      <c r="L895" s="98">
        <v>105964</v>
      </c>
      <c r="O895" s="81" t="s">
        <v>560</v>
      </c>
      <c r="P895" s="82" t="s">
        <v>561</v>
      </c>
      <c r="U895" s="38">
        <f t="shared" si="119"/>
        <v>1</v>
      </c>
    </row>
    <row r="896" spans="1:21" outlineLevel="1" x14ac:dyDescent="0.25">
      <c r="A896" s="3" t="s">
        <v>975</v>
      </c>
      <c r="B896" s="103"/>
      <c r="C896" s="103"/>
      <c r="D896" s="4" t="s">
        <v>1109</v>
      </c>
      <c r="E896" s="2" t="s">
        <v>1153</v>
      </c>
      <c r="F896" s="51">
        <v>0</v>
      </c>
      <c r="G896" s="51">
        <v>-1608.25</v>
      </c>
      <c r="H896" s="52">
        <v>0</v>
      </c>
      <c r="I896" s="51">
        <v>0</v>
      </c>
      <c r="J896" s="51">
        <v>0</v>
      </c>
      <c r="K896" s="52">
        <v>0</v>
      </c>
      <c r="L896" s="52">
        <v>0</v>
      </c>
      <c r="U896" s="2">
        <f t="shared" ref="U896:U899" si="176">+IF(OR(F896&lt;&gt;0,G896&lt;&gt;0,H896&lt;&gt;0,I896&lt;&gt;0,J896&lt;&gt;0,K896&lt;&gt;0,L896&lt;&gt;0),1,)</f>
        <v>1</v>
      </c>
    </row>
    <row r="897" spans="1:21" outlineLevel="1" x14ac:dyDescent="0.25">
      <c r="A897" s="3" t="s">
        <v>1020</v>
      </c>
      <c r="B897" s="103"/>
      <c r="C897" s="103"/>
      <c r="D897" s="4" t="s">
        <v>1174</v>
      </c>
      <c r="E897" s="2" t="s">
        <v>1175</v>
      </c>
      <c r="F897" s="51">
        <v>0</v>
      </c>
      <c r="G897" s="51">
        <v>-3813.37</v>
      </c>
      <c r="H897" s="52">
        <v>-2455.25</v>
      </c>
      <c r="I897" s="51">
        <v>15000</v>
      </c>
      <c r="J897" s="51">
        <v>10737.93</v>
      </c>
      <c r="K897" s="52">
        <v>10206.459999999999</v>
      </c>
      <c r="L897" s="52">
        <v>15000</v>
      </c>
      <c r="U897" s="2">
        <f t="shared" si="176"/>
        <v>1</v>
      </c>
    </row>
    <row r="898" spans="1:21" outlineLevel="1" x14ac:dyDescent="0.25">
      <c r="A898" s="3" t="s">
        <v>1018</v>
      </c>
      <c r="B898" s="103"/>
      <c r="C898" s="103"/>
      <c r="D898" s="4" t="s">
        <v>1170</v>
      </c>
      <c r="E898" s="2" t="s">
        <v>1171</v>
      </c>
      <c r="F898" s="51">
        <v>0</v>
      </c>
      <c r="G898" s="51">
        <v>-3755.56</v>
      </c>
      <c r="H898" s="52">
        <v>-158.31</v>
      </c>
      <c r="I898" s="51">
        <v>7000</v>
      </c>
      <c r="J898" s="51">
        <v>2132.0500000000002</v>
      </c>
      <c r="K898" s="52">
        <v>2283.9</v>
      </c>
      <c r="L898" s="52">
        <v>7000</v>
      </c>
      <c r="U898" s="2">
        <f t="shared" si="176"/>
        <v>1</v>
      </c>
    </row>
    <row r="899" spans="1:21" outlineLevel="1" x14ac:dyDescent="0.25">
      <c r="A899" s="3" t="s">
        <v>1019</v>
      </c>
      <c r="B899" s="103"/>
      <c r="C899" s="103"/>
      <c r="D899" s="4" t="s">
        <v>1172</v>
      </c>
      <c r="E899" s="2" t="s">
        <v>1173</v>
      </c>
      <c r="F899" s="51">
        <v>0</v>
      </c>
      <c r="G899" s="51">
        <v>-1035.21</v>
      </c>
      <c r="H899" s="52">
        <v>-6687.81</v>
      </c>
      <c r="I899" s="51">
        <v>10000</v>
      </c>
      <c r="J899" s="51">
        <v>18961.91</v>
      </c>
      <c r="K899" s="52">
        <v>11978.63</v>
      </c>
      <c r="L899" s="52">
        <v>10000</v>
      </c>
      <c r="U899" s="2">
        <f t="shared" si="176"/>
        <v>1</v>
      </c>
    </row>
    <row r="900" spans="1:21" x14ac:dyDescent="0.25">
      <c r="A900" s="22" t="s">
        <v>581</v>
      </c>
      <c r="B900" s="36"/>
      <c r="C900" s="38" t="str">
        <f t="shared" si="173"/>
        <v>8406</v>
      </c>
      <c r="D900" s="38"/>
      <c r="E900" s="38" t="str">
        <f t="shared" si="174"/>
        <v>Gas</v>
      </c>
      <c r="F900" s="53">
        <v>0</v>
      </c>
      <c r="G900" s="53">
        <v>-10212.39</v>
      </c>
      <c r="H900" s="98">
        <v>-9301.3700000000008</v>
      </c>
      <c r="I900" s="53">
        <v>32000</v>
      </c>
      <c r="J900" s="53">
        <v>31831.89</v>
      </c>
      <c r="K900" s="98">
        <v>24468.989999999998</v>
      </c>
      <c r="L900" s="98">
        <v>32000</v>
      </c>
      <c r="O900" s="81" t="s">
        <v>562</v>
      </c>
      <c r="P900" s="82" t="s">
        <v>563</v>
      </c>
      <c r="U900" s="38">
        <f t="shared" si="119"/>
        <v>1</v>
      </c>
    </row>
    <row r="901" spans="1:21" hidden="1" x14ac:dyDescent="0.25">
      <c r="A901" s="22" t="s">
        <v>582</v>
      </c>
      <c r="B901" s="36"/>
      <c r="C901" s="38">
        <f t="shared" si="173"/>
        <v>0</v>
      </c>
      <c r="D901" s="38"/>
      <c r="E901" s="38">
        <f t="shared" si="174"/>
        <v>0</v>
      </c>
      <c r="F901" s="53">
        <v>0</v>
      </c>
      <c r="G901" s="53">
        <v>0</v>
      </c>
      <c r="H901" s="98">
        <v>0</v>
      </c>
      <c r="I901" s="53">
        <v>0</v>
      </c>
      <c r="J901" s="53">
        <v>0</v>
      </c>
      <c r="K901" s="98">
        <v>0</v>
      </c>
      <c r="L901" s="98">
        <v>0</v>
      </c>
      <c r="O901" s="81" t="s">
        <v>564</v>
      </c>
      <c r="P901" s="82" t="s">
        <v>565</v>
      </c>
      <c r="U901" s="38">
        <f t="shared" ref="U901:U1107" si="177">+IF(OR(F901&lt;&gt;0,G901&lt;&gt;0,H901&lt;&gt;0,I901&lt;&gt;0,J901&lt;&gt;0,K901&lt;&gt;0,L901&lt;&gt;0),1,)</f>
        <v>0</v>
      </c>
    </row>
    <row r="902" spans="1:21" outlineLevel="1" x14ac:dyDescent="0.25">
      <c r="A902" s="3" t="s">
        <v>965</v>
      </c>
      <c r="B902" s="103"/>
      <c r="C902" s="103"/>
      <c r="D902" s="4" t="s">
        <v>1099</v>
      </c>
      <c r="E902" s="2" t="s">
        <v>1254</v>
      </c>
      <c r="F902" s="51">
        <v>1125</v>
      </c>
      <c r="G902" s="51">
        <v>-3176.07</v>
      </c>
      <c r="H902" s="52">
        <v>4846.8500000000004</v>
      </c>
      <c r="I902" s="51">
        <v>13500</v>
      </c>
      <c r="J902" s="51">
        <v>15028.31</v>
      </c>
      <c r="K902" s="52">
        <v>13233.3</v>
      </c>
      <c r="L902" s="52">
        <v>13500</v>
      </c>
      <c r="U902" s="2">
        <f t="shared" ref="U902:U904" si="178">+IF(OR(F902&lt;&gt;0,G902&lt;&gt;0,H902&lt;&gt;0,I902&lt;&gt;0,J902&lt;&gt;0,K902&lt;&gt;0,L902&lt;&gt;0),1,)</f>
        <v>1</v>
      </c>
    </row>
    <row r="903" spans="1:21" outlineLevel="1" x14ac:dyDescent="0.25">
      <c r="A903" s="3" t="s">
        <v>1087</v>
      </c>
      <c r="B903" s="103"/>
      <c r="C903" s="103"/>
      <c r="D903" s="4" t="s">
        <v>1242</v>
      </c>
      <c r="E903" s="2" t="s">
        <v>1355</v>
      </c>
      <c r="F903" s="51">
        <v>26</v>
      </c>
      <c r="G903" s="51">
        <v>0</v>
      </c>
      <c r="H903" s="52">
        <v>45.37</v>
      </c>
      <c r="I903" s="51">
        <v>310</v>
      </c>
      <c r="J903" s="51">
        <v>286.45999999999998</v>
      </c>
      <c r="K903" s="52">
        <v>308.29000000000002</v>
      </c>
      <c r="L903" s="52">
        <v>310</v>
      </c>
      <c r="U903" s="2">
        <f t="shared" si="178"/>
        <v>1</v>
      </c>
    </row>
    <row r="904" spans="1:21" outlineLevel="1" x14ac:dyDescent="0.25">
      <c r="A904" s="3" t="s">
        <v>1088</v>
      </c>
      <c r="B904" s="103"/>
      <c r="C904" s="103"/>
      <c r="D904" s="4" t="s">
        <v>1243</v>
      </c>
      <c r="E904" s="2" t="s">
        <v>1356</v>
      </c>
      <c r="F904" s="51">
        <v>47</v>
      </c>
      <c r="G904" s="51">
        <v>53.59</v>
      </c>
      <c r="H904" s="52">
        <v>65.319999999999993</v>
      </c>
      <c r="I904" s="51">
        <v>462</v>
      </c>
      <c r="J904" s="51">
        <v>646.21</v>
      </c>
      <c r="K904" s="52">
        <v>510.55</v>
      </c>
      <c r="L904" s="52">
        <v>462</v>
      </c>
      <c r="U904" s="2">
        <f t="shared" si="178"/>
        <v>1</v>
      </c>
    </row>
    <row r="905" spans="1:21" x14ac:dyDescent="0.25">
      <c r="A905" s="22" t="s">
        <v>583</v>
      </c>
      <c r="B905" s="36"/>
      <c r="C905" s="38" t="str">
        <f t="shared" si="173"/>
        <v>8408</v>
      </c>
      <c r="D905" s="38"/>
      <c r="E905" s="38" t="str">
        <f t="shared" si="174"/>
        <v>Water &amp; Sewer</v>
      </c>
      <c r="F905" s="53">
        <v>1198</v>
      </c>
      <c r="G905" s="53">
        <v>-3122.48</v>
      </c>
      <c r="H905" s="98">
        <v>4957.54</v>
      </c>
      <c r="I905" s="53">
        <v>14272</v>
      </c>
      <c r="J905" s="53">
        <v>15960.98</v>
      </c>
      <c r="K905" s="98">
        <v>14052.14</v>
      </c>
      <c r="L905" s="98">
        <v>14272</v>
      </c>
      <c r="O905" s="81" t="s">
        <v>566</v>
      </c>
      <c r="P905" s="82" t="s">
        <v>567</v>
      </c>
      <c r="U905" s="38">
        <f t="shared" si="177"/>
        <v>1</v>
      </c>
    </row>
    <row r="906" spans="1:21" outlineLevel="1" x14ac:dyDescent="0.25">
      <c r="A906" s="3" t="s">
        <v>965</v>
      </c>
      <c r="B906" s="103"/>
      <c r="C906" s="103"/>
      <c r="D906" s="4" t="s">
        <v>1099</v>
      </c>
      <c r="E906" s="2" t="s">
        <v>1254</v>
      </c>
      <c r="F906" s="51">
        <v>1712</v>
      </c>
      <c r="G906" s="51">
        <v>1440</v>
      </c>
      <c r="H906" s="52">
        <v>1440</v>
      </c>
      <c r="I906" s="51">
        <v>20500</v>
      </c>
      <c r="J906" s="51">
        <v>18457</v>
      </c>
      <c r="K906" s="52">
        <v>20364.8</v>
      </c>
      <c r="L906" s="52">
        <v>20500</v>
      </c>
      <c r="U906" s="2">
        <f>+IF(OR(F906&lt;&gt;0,G906&lt;&gt;0,H906&lt;&gt;0,I906&lt;&gt;0,J906&lt;&gt;0,K906&lt;&gt;0,L906&lt;&gt;0),1,)</f>
        <v>1</v>
      </c>
    </row>
    <row r="907" spans="1:21" x14ac:dyDescent="0.25">
      <c r="A907" s="22" t="s">
        <v>584</v>
      </c>
      <c r="B907" s="36"/>
      <c r="C907" s="38" t="str">
        <f t="shared" si="173"/>
        <v>8409</v>
      </c>
      <c r="D907" s="38"/>
      <c r="E907" s="38" t="str">
        <f t="shared" si="174"/>
        <v>Cleaning Contract</v>
      </c>
      <c r="F907" s="53">
        <v>1712</v>
      </c>
      <c r="G907" s="53">
        <v>1440</v>
      </c>
      <c r="H907" s="98">
        <v>1440</v>
      </c>
      <c r="I907" s="53">
        <v>20500</v>
      </c>
      <c r="J907" s="53">
        <v>18457</v>
      </c>
      <c r="K907" s="98">
        <v>20364.8</v>
      </c>
      <c r="L907" s="98">
        <v>20500</v>
      </c>
      <c r="O907" s="81" t="s">
        <v>568</v>
      </c>
      <c r="P907" s="82" t="s">
        <v>569</v>
      </c>
      <c r="U907" s="38">
        <f t="shared" si="177"/>
        <v>1</v>
      </c>
    </row>
    <row r="908" spans="1:21" outlineLevel="1" x14ac:dyDescent="0.25">
      <c r="A908" s="3" t="s">
        <v>1019</v>
      </c>
      <c r="B908" s="103"/>
      <c r="C908" s="103"/>
      <c r="D908" s="4" t="s">
        <v>1172</v>
      </c>
      <c r="E908" s="2" t="s">
        <v>1173</v>
      </c>
      <c r="F908" s="51">
        <v>0</v>
      </c>
      <c r="G908" s="51">
        <v>-60</v>
      </c>
      <c r="H908" s="52">
        <v>0</v>
      </c>
      <c r="I908" s="51">
        <v>0</v>
      </c>
      <c r="J908" s="51">
        <v>0</v>
      </c>
      <c r="K908" s="52">
        <v>0</v>
      </c>
      <c r="L908" s="52">
        <v>0</v>
      </c>
      <c r="U908" s="2">
        <f t="shared" ref="U908:U909" si="179">+IF(OR(F908&lt;&gt;0,G908&lt;&gt;0,H908&lt;&gt;0,I908&lt;&gt;0,J908&lt;&gt;0,K908&lt;&gt;0,L908&lt;&gt;0),1,)</f>
        <v>1</v>
      </c>
    </row>
    <row r="909" spans="1:21" outlineLevel="1" x14ac:dyDescent="0.25">
      <c r="A909" s="3" t="s">
        <v>1005</v>
      </c>
      <c r="B909" s="103"/>
      <c r="C909" s="103"/>
      <c r="D909" s="4" t="s">
        <v>1139</v>
      </c>
      <c r="E909" s="2" t="s">
        <v>1288</v>
      </c>
      <c r="F909" s="51">
        <v>0</v>
      </c>
      <c r="G909" s="51">
        <v>0</v>
      </c>
      <c r="H909" s="52">
        <v>0</v>
      </c>
      <c r="I909" s="51">
        <v>0</v>
      </c>
      <c r="J909" s="51">
        <v>0</v>
      </c>
      <c r="K909" s="52">
        <v>155.82</v>
      </c>
      <c r="L909" s="52">
        <v>0</v>
      </c>
      <c r="U909" s="2">
        <f t="shared" si="179"/>
        <v>1</v>
      </c>
    </row>
    <row r="910" spans="1:21" x14ac:dyDescent="0.25">
      <c r="A910" s="22" t="s">
        <v>585</v>
      </c>
      <c r="B910" s="36"/>
      <c r="C910" s="38" t="str">
        <f t="shared" si="173"/>
        <v>8410</v>
      </c>
      <c r="D910" s="38"/>
      <c r="E910" s="38" t="str">
        <f t="shared" si="174"/>
        <v>Real Estate Taxes</v>
      </c>
      <c r="F910" s="53">
        <v>0</v>
      </c>
      <c r="G910" s="53">
        <v>-60</v>
      </c>
      <c r="H910" s="98">
        <v>0</v>
      </c>
      <c r="I910" s="53">
        <v>0</v>
      </c>
      <c r="J910" s="53">
        <v>0</v>
      </c>
      <c r="K910" s="98">
        <v>155.82</v>
      </c>
      <c r="L910" s="98">
        <v>0</v>
      </c>
      <c r="O910" s="81" t="s">
        <v>570</v>
      </c>
      <c r="P910" s="82" t="s">
        <v>571</v>
      </c>
      <c r="U910" s="38">
        <f t="shared" si="177"/>
        <v>1</v>
      </c>
    </row>
    <row r="911" spans="1:21" outlineLevel="1" x14ac:dyDescent="0.25">
      <c r="A911" s="3" t="s">
        <v>965</v>
      </c>
      <c r="B911" s="103"/>
      <c r="C911" s="103"/>
      <c r="D911" s="4" t="s">
        <v>1099</v>
      </c>
      <c r="E911" s="2" t="s">
        <v>1254</v>
      </c>
      <c r="F911" s="51">
        <v>1</v>
      </c>
      <c r="G911" s="51">
        <v>0</v>
      </c>
      <c r="H911" s="52">
        <v>0</v>
      </c>
      <c r="I911" s="51">
        <v>1</v>
      </c>
      <c r="J911" s="51">
        <v>0</v>
      </c>
      <c r="K911" s="52">
        <v>12</v>
      </c>
      <c r="L911" s="52">
        <v>1</v>
      </c>
      <c r="U911" s="2">
        <f t="shared" ref="U911:U914" si="180">+IF(OR(F911&lt;&gt;0,G911&lt;&gt;0,H911&lt;&gt;0,I911&lt;&gt;0,J911&lt;&gt;0,K911&lt;&gt;0,L911&lt;&gt;0),1,)</f>
        <v>1</v>
      </c>
    </row>
    <row r="912" spans="1:21" outlineLevel="1" x14ac:dyDescent="0.25">
      <c r="A912" s="3" t="s">
        <v>1020</v>
      </c>
      <c r="B912" s="103"/>
      <c r="C912" s="103"/>
      <c r="D912" s="4" t="s">
        <v>1174</v>
      </c>
      <c r="E912" s="2" t="s">
        <v>1175</v>
      </c>
      <c r="F912" s="51">
        <v>0</v>
      </c>
      <c r="G912" s="51">
        <v>1495</v>
      </c>
      <c r="H912" s="52">
        <v>-775</v>
      </c>
      <c r="I912" s="51">
        <v>5000</v>
      </c>
      <c r="J912" s="51">
        <v>3821.9</v>
      </c>
      <c r="K912" s="52">
        <v>4928</v>
      </c>
      <c r="L912" s="52">
        <v>5000</v>
      </c>
      <c r="U912" s="2">
        <f t="shared" si="180"/>
        <v>1</v>
      </c>
    </row>
    <row r="913" spans="1:21" outlineLevel="1" x14ac:dyDescent="0.25">
      <c r="A913" s="3" t="s">
        <v>1018</v>
      </c>
      <c r="B913" s="103"/>
      <c r="C913" s="103"/>
      <c r="D913" s="4" t="s">
        <v>1170</v>
      </c>
      <c r="E913" s="2" t="s">
        <v>1171</v>
      </c>
      <c r="F913" s="51">
        <v>0</v>
      </c>
      <c r="G913" s="51">
        <v>0</v>
      </c>
      <c r="H913" s="52">
        <v>400</v>
      </c>
      <c r="I913" s="51">
        <v>3000</v>
      </c>
      <c r="J913" s="51">
        <v>3401.42</v>
      </c>
      <c r="K913" s="52">
        <v>3127.75</v>
      </c>
      <c r="L913" s="52">
        <v>3000</v>
      </c>
      <c r="U913" s="2">
        <f t="shared" si="180"/>
        <v>1</v>
      </c>
    </row>
    <row r="914" spans="1:21" outlineLevel="1" x14ac:dyDescent="0.25">
      <c r="A914" s="3" t="s">
        <v>1019</v>
      </c>
      <c r="B914" s="103"/>
      <c r="C914" s="103"/>
      <c r="D914" s="4" t="s">
        <v>1172</v>
      </c>
      <c r="E914" s="2" t="s">
        <v>1173</v>
      </c>
      <c r="F914" s="51">
        <v>0</v>
      </c>
      <c r="G914" s="51">
        <v>1175</v>
      </c>
      <c r="H914" s="52">
        <v>-775</v>
      </c>
      <c r="I914" s="51">
        <v>3800</v>
      </c>
      <c r="J914" s="51">
        <v>3426</v>
      </c>
      <c r="K914" s="52">
        <v>3525.5</v>
      </c>
      <c r="L914" s="52">
        <v>3800</v>
      </c>
      <c r="U914" s="2">
        <f t="shared" si="180"/>
        <v>1</v>
      </c>
    </row>
    <row r="915" spans="1:21" x14ac:dyDescent="0.25">
      <c r="A915" s="22" t="s">
        <v>618</v>
      </c>
      <c r="B915" s="36"/>
      <c r="C915" s="38" t="str">
        <f t="shared" si="173"/>
        <v>8412</v>
      </c>
      <c r="D915" s="38"/>
      <c r="E915" s="38" t="str">
        <f t="shared" si="174"/>
        <v>Occupancy Permits</v>
      </c>
      <c r="F915" s="53">
        <v>1</v>
      </c>
      <c r="G915" s="53">
        <v>2670</v>
      </c>
      <c r="H915" s="98">
        <v>-1150</v>
      </c>
      <c r="I915" s="53">
        <v>11801</v>
      </c>
      <c r="J915" s="53">
        <v>10649.32</v>
      </c>
      <c r="K915" s="98">
        <v>11593.25</v>
      </c>
      <c r="L915" s="98">
        <v>11801</v>
      </c>
      <c r="O915" s="81" t="s">
        <v>572</v>
      </c>
      <c r="P915" s="82" t="s">
        <v>573</v>
      </c>
      <c r="U915" s="38">
        <f t="shared" si="177"/>
        <v>1</v>
      </c>
    </row>
    <row r="916" spans="1:21" outlineLevel="1" x14ac:dyDescent="0.25">
      <c r="A916" s="3" t="s">
        <v>965</v>
      </c>
      <c r="B916" s="103"/>
      <c r="C916" s="103"/>
      <c r="D916" s="4" t="s">
        <v>1099</v>
      </c>
      <c r="E916" s="2" t="s">
        <v>1254</v>
      </c>
      <c r="F916" s="51">
        <v>1500</v>
      </c>
      <c r="G916" s="51">
        <v>-5572</v>
      </c>
      <c r="H916" s="52">
        <v>1027.58</v>
      </c>
      <c r="I916" s="51">
        <v>18000</v>
      </c>
      <c r="J916" s="51">
        <v>19545.43</v>
      </c>
      <c r="K916" s="52">
        <v>17669.07</v>
      </c>
      <c r="L916" s="52">
        <v>18000</v>
      </c>
      <c r="U916" s="2">
        <f t="shared" ref="U916:U923" si="181">+IF(OR(F916&lt;&gt;0,G916&lt;&gt;0,H916&lt;&gt;0,I916&lt;&gt;0,J916&lt;&gt;0,K916&lt;&gt;0,L916&lt;&gt;0),1,)</f>
        <v>1</v>
      </c>
    </row>
    <row r="917" spans="1:21" outlineLevel="1" x14ac:dyDescent="0.25">
      <c r="A917" s="3" t="s">
        <v>1062</v>
      </c>
      <c r="B917" s="103"/>
      <c r="C917" s="103"/>
      <c r="D917" s="4" t="s">
        <v>1217</v>
      </c>
      <c r="E917" s="2" t="s">
        <v>1330</v>
      </c>
      <c r="F917" s="51">
        <v>0</v>
      </c>
      <c r="G917" s="51">
        <v>0</v>
      </c>
      <c r="H917" s="52">
        <v>0</v>
      </c>
      <c r="I917" s="51">
        <v>0</v>
      </c>
      <c r="J917" s="51">
        <v>913.28</v>
      </c>
      <c r="K917" s="52">
        <v>0</v>
      </c>
      <c r="L917" s="52">
        <v>0</v>
      </c>
      <c r="U917" s="2">
        <f t="shared" si="181"/>
        <v>1</v>
      </c>
    </row>
    <row r="918" spans="1:21" outlineLevel="1" x14ac:dyDescent="0.25">
      <c r="A918" s="3" t="s">
        <v>974</v>
      </c>
      <c r="B918" s="103"/>
      <c r="C918" s="103"/>
      <c r="D918" s="4" t="s">
        <v>1108</v>
      </c>
      <c r="E918" s="2" t="s">
        <v>1148</v>
      </c>
      <c r="F918" s="51">
        <v>0</v>
      </c>
      <c r="G918" s="51">
        <v>17000</v>
      </c>
      <c r="H918" s="52">
        <v>0</v>
      </c>
      <c r="I918" s="51">
        <v>17000</v>
      </c>
      <c r="J918" s="51">
        <v>17000</v>
      </c>
      <c r="K918" s="52">
        <v>16330</v>
      </c>
      <c r="L918" s="52">
        <v>17000</v>
      </c>
      <c r="U918" s="2">
        <f t="shared" si="181"/>
        <v>1</v>
      </c>
    </row>
    <row r="919" spans="1:21" outlineLevel="1" x14ac:dyDescent="0.25">
      <c r="A919" s="3" t="s">
        <v>975</v>
      </c>
      <c r="B919" s="103"/>
      <c r="C919" s="103"/>
      <c r="D919" s="4" t="s">
        <v>1109</v>
      </c>
      <c r="E919" s="2" t="s">
        <v>1153</v>
      </c>
      <c r="F919" s="51">
        <v>0</v>
      </c>
      <c r="G919" s="51">
        <v>29000</v>
      </c>
      <c r="H919" s="52">
        <v>0</v>
      </c>
      <c r="I919" s="51">
        <v>29000</v>
      </c>
      <c r="J919" s="51">
        <v>29000</v>
      </c>
      <c r="K919" s="52">
        <v>29320</v>
      </c>
      <c r="L919" s="52">
        <v>29000</v>
      </c>
      <c r="U919" s="2">
        <f t="shared" si="181"/>
        <v>1</v>
      </c>
    </row>
    <row r="920" spans="1:21" outlineLevel="1" x14ac:dyDescent="0.25">
      <c r="A920" s="3" t="s">
        <v>1020</v>
      </c>
      <c r="B920" s="103"/>
      <c r="C920" s="103"/>
      <c r="D920" s="4" t="s">
        <v>1174</v>
      </c>
      <c r="E920" s="2" t="s">
        <v>1175</v>
      </c>
      <c r="F920" s="51">
        <v>1000</v>
      </c>
      <c r="G920" s="51">
        <v>570.09</v>
      </c>
      <c r="H920" s="52">
        <v>416.83</v>
      </c>
      <c r="I920" s="51">
        <v>19000</v>
      </c>
      <c r="J920" s="51">
        <v>19799.740000000002</v>
      </c>
      <c r="K920" s="52">
        <v>17784.86</v>
      </c>
      <c r="L920" s="52">
        <v>19000</v>
      </c>
      <c r="U920" s="2">
        <f t="shared" si="181"/>
        <v>1</v>
      </c>
    </row>
    <row r="921" spans="1:21" outlineLevel="1" x14ac:dyDescent="0.25">
      <c r="A921" s="3" t="s">
        <v>1018</v>
      </c>
      <c r="B921" s="103"/>
      <c r="C921" s="103"/>
      <c r="D921" s="4" t="s">
        <v>1170</v>
      </c>
      <c r="E921" s="2" t="s">
        <v>1171</v>
      </c>
      <c r="F921" s="51">
        <v>500</v>
      </c>
      <c r="G921" s="51">
        <v>-12.53</v>
      </c>
      <c r="H921" s="52">
        <v>142.21</v>
      </c>
      <c r="I921" s="51">
        <v>10000</v>
      </c>
      <c r="J921" s="51">
        <v>18049.02</v>
      </c>
      <c r="K921" s="52">
        <v>3853.23</v>
      </c>
      <c r="L921" s="52">
        <v>10000</v>
      </c>
      <c r="U921" s="2">
        <f t="shared" si="181"/>
        <v>1</v>
      </c>
    </row>
    <row r="922" spans="1:21" outlineLevel="1" x14ac:dyDescent="0.25">
      <c r="A922" s="3" t="s">
        <v>1019</v>
      </c>
      <c r="B922" s="103"/>
      <c r="C922" s="103"/>
      <c r="D922" s="4" t="s">
        <v>1172</v>
      </c>
      <c r="E922" s="2" t="s">
        <v>1173</v>
      </c>
      <c r="F922" s="51">
        <v>1000</v>
      </c>
      <c r="G922" s="51">
        <v>890.64</v>
      </c>
      <c r="H922" s="52">
        <v>928.63</v>
      </c>
      <c r="I922" s="51">
        <v>24000</v>
      </c>
      <c r="J922" s="51">
        <v>27578.34</v>
      </c>
      <c r="K922" s="52">
        <v>19740.72</v>
      </c>
      <c r="L922" s="52">
        <v>24000</v>
      </c>
      <c r="U922" s="2">
        <f t="shared" si="181"/>
        <v>1</v>
      </c>
    </row>
    <row r="923" spans="1:21" outlineLevel="1" x14ac:dyDescent="0.25">
      <c r="A923" s="3" t="s">
        <v>994</v>
      </c>
      <c r="B923" s="103"/>
      <c r="C923" s="103"/>
      <c r="D923" s="4" t="s">
        <v>1128</v>
      </c>
      <c r="E923" s="2" t="s">
        <v>1279</v>
      </c>
      <c r="F923" s="51">
        <v>0</v>
      </c>
      <c r="G923" s="51">
        <v>134.86000000000001</v>
      </c>
      <c r="H923" s="52">
        <v>1270</v>
      </c>
      <c r="I923" s="51">
        <v>16000</v>
      </c>
      <c r="J923" s="51">
        <v>12429.1</v>
      </c>
      <c r="K923" s="52">
        <v>15824.54</v>
      </c>
      <c r="L923" s="52">
        <v>16000</v>
      </c>
      <c r="U923" s="2">
        <f t="shared" si="181"/>
        <v>1</v>
      </c>
    </row>
    <row r="924" spans="1:21" x14ac:dyDescent="0.25">
      <c r="A924" s="22" t="s">
        <v>586</v>
      </c>
      <c r="B924" s="36"/>
      <c r="C924" s="38" t="str">
        <f t="shared" si="173"/>
        <v>8413</v>
      </c>
      <c r="D924" s="38"/>
      <c r="E924" s="38" t="str">
        <f t="shared" si="174"/>
        <v>Building Supplies</v>
      </c>
      <c r="F924" s="53">
        <v>4000</v>
      </c>
      <c r="G924" s="53">
        <v>42011.06</v>
      </c>
      <c r="H924" s="98">
        <v>3785.25</v>
      </c>
      <c r="I924" s="53">
        <v>133000</v>
      </c>
      <c r="J924" s="53">
        <v>144314.91</v>
      </c>
      <c r="K924" s="98">
        <v>120522.41999999998</v>
      </c>
      <c r="L924" s="98">
        <v>133000</v>
      </c>
      <c r="O924" s="81" t="s">
        <v>574</v>
      </c>
      <c r="P924" s="82" t="s">
        <v>575</v>
      </c>
      <c r="U924" s="38">
        <f t="shared" si="177"/>
        <v>1</v>
      </c>
    </row>
    <row r="925" spans="1:21" hidden="1" x14ac:dyDescent="0.25">
      <c r="A925" s="22" t="s">
        <v>587</v>
      </c>
      <c r="B925" s="36"/>
      <c r="C925" s="38">
        <f t="shared" si="173"/>
        <v>0</v>
      </c>
      <c r="D925" s="38"/>
      <c r="E925" s="38">
        <f t="shared" si="174"/>
        <v>0</v>
      </c>
      <c r="F925" s="53">
        <v>0</v>
      </c>
      <c r="G925" s="53">
        <v>0</v>
      </c>
      <c r="H925" s="98">
        <v>0</v>
      </c>
      <c r="I925" s="53">
        <v>0</v>
      </c>
      <c r="J925" s="53">
        <v>0</v>
      </c>
      <c r="K925" s="98">
        <v>0</v>
      </c>
      <c r="L925" s="98">
        <v>0</v>
      </c>
      <c r="O925" s="81" t="s">
        <v>576</v>
      </c>
      <c r="P925" s="82" t="s">
        <v>577</v>
      </c>
      <c r="U925" s="38">
        <f t="shared" si="177"/>
        <v>0</v>
      </c>
    </row>
    <row r="926" spans="1:21" ht="15.75" thickBot="1" x14ac:dyDescent="0.3">
      <c r="B926" s="64"/>
      <c r="C926" s="125" t="s">
        <v>866</v>
      </c>
      <c r="D926" s="125"/>
      <c r="E926" s="125"/>
      <c r="F926" s="54">
        <f>F865+F888+F895+F900+F901+F905+F907+F910+F915+F924+F925</f>
        <v>12507</v>
      </c>
      <c r="G926" s="54">
        <f t="shared" ref="G926:L926" si="182">G865+G888+G895+G900+G901+G905+G907+G910+G915+G924+G925</f>
        <v>40193.789999999994</v>
      </c>
      <c r="H926" s="55">
        <f t="shared" si="182"/>
        <v>10832.369999999999</v>
      </c>
      <c r="I926" s="54">
        <f t="shared" si="182"/>
        <v>337557</v>
      </c>
      <c r="J926" s="54">
        <f>J865+J888+J895+J900+J901+J905+J907+J910+J915+J924+J925</f>
        <v>337097.80000000005</v>
      </c>
      <c r="K926" s="55">
        <f t="shared" si="182"/>
        <v>317348.38999999996</v>
      </c>
      <c r="L926" s="55">
        <f t="shared" si="182"/>
        <v>337557</v>
      </c>
      <c r="N926" s="2">
        <v>1</v>
      </c>
      <c r="U926" s="38">
        <f t="shared" si="177"/>
        <v>1</v>
      </c>
    </row>
    <row r="927" spans="1:21" ht="15.75" hidden="1" thickTop="1" x14ac:dyDescent="0.25">
      <c r="B927" s="113" t="s">
        <v>621</v>
      </c>
      <c r="C927" s="113"/>
      <c r="D927" s="113"/>
      <c r="E927" s="113"/>
      <c r="F927" s="58"/>
      <c r="G927" s="58"/>
      <c r="H927" s="58"/>
      <c r="I927" s="58"/>
      <c r="J927" s="58"/>
      <c r="K927" s="58"/>
      <c r="L927" s="58"/>
      <c r="N927" s="2">
        <v>1</v>
      </c>
      <c r="U927" s="38">
        <f t="shared" si="177"/>
        <v>0</v>
      </c>
    </row>
    <row r="928" spans="1:21" ht="15.75" outlineLevel="1" thickTop="1" x14ac:dyDescent="0.25">
      <c r="A928" s="3" t="s">
        <v>965</v>
      </c>
      <c r="B928" s="103"/>
      <c r="C928" s="103"/>
      <c r="D928" s="4" t="s">
        <v>1099</v>
      </c>
      <c r="E928" s="2" t="s">
        <v>1254</v>
      </c>
      <c r="F928" s="51">
        <v>3540</v>
      </c>
      <c r="G928" s="51">
        <v>3821.59</v>
      </c>
      <c r="H928" s="52">
        <v>3113.03</v>
      </c>
      <c r="I928" s="51">
        <v>42500</v>
      </c>
      <c r="J928" s="51">
        <v>50639.68</v>
      </c>
      <c r="K928" s="52">
        <v>44500.6</v>
      </c>
      <c r="L928" s="52">
        <v>42500</v>
      </c>
      <c r="U928" s="2">
        <f t="shared" ref="U928:U933" si="183">+IF(OR(F928&lt;&gt;0,G928&lt;&gt;0,H928&lt;&gt;0,I928&lt;&gt;0,J928&lt;&gt;0,K928&lt;&gt;0,L928&lt;&gt;0),1,)</f>
        <v>1</v>
      </c>
    </row>
    <row r="929" spans="1:21" outlineLevel="1" x14ac:dyDescent="0.25">
      <c r="A929" s="3" t="s">
        <v>1046</v>
      </c>
      <c r="B929" s="103"/>
      <c r="C929" s="103"/>
      <c r="D929" s="4" t="s">
        <v>1201</v>
      </c>
      <c r="E929" s="2" t="s">
        <v>1314</v>
      </c>
      <c r="F929" s="51">
        <v>0</v>
      </c>
      <c r="G929" s="51">
        <v>100</v>
      </c>
      <c r="H929" s="52">
        <v>0</v>
      </c>
      <c r="I929" s="51">
        <v>0</v>
      </c>
      <c r="J929" s="51">
        <v>100</v>
      </c>
      <c r="K929" s="52">
        <v>0</v>
      </c>
      <c r="L929" s="52">
        <v>0</v>
      </c>
      <c r="U929" s="2">
        <f t="shared" si="183"/>
        <v>1</v>
      </c>
    </row>
    <row r="930" spans="1:21" outlineLevel="1" x14ac:dyDescent="0.25">
      <c r="A930" s="3" t="s">
        <v>1020</v>
      </c>
      <c r="B930" s="103"/>
      <c r="C930" s="103"/>
      <c r="D930" s="4" t="s">
        <v>1174</v>
      </c>
      <c r="E930" s="2" t="s">
        <v>1175</v>
      </c>
      <c r="F930" s="51">
        <v>0</v>
      </c>
      <c r="G930" s="51">
        <v>0</v>
      </c>
      <c r="H930" s="52">
        <v>0</v>
      </c>
      <c r="I930" s="51">
        <v>1600</v>
      </c>
      <c r="J930" s="51">
        <v>0</v>
      </c>
      <c r="K930" s="52">
        <v>1559.76</v>
      </c>
      <c r="L930" s="52">
        <v>1600</v>
      </c>
      <c r="U930" s="2">
        <f t="shared" si="183"/>
        <v>1</v>
      </c>
    </row>
    <row r="931" spans="1:21" outlineLevel="1" x14ac:dyDescent="0.25">
      <c r="A931" s="3" t="s">
        <v>1019</v>
      </c>
      <c r="B931" s="103"/>
      <c r="C931" s="103"/>
      <c r="D931" s="4" t="s">
        <v>1172</v>
      </c>
      <c r="E931" s="2" t="s">
        <v>1173</v>
      </c>
      <c r="F931" s="51">
        <v>0</v>
      </c>
      <c r="G931" s="51">
        <v>0</v>
      </c>
      <c r="H931" s="52">
        <v>0</v>
      </c>
      <c r="I931" s="51">
        <v>1500</v>
      </c>
      <c r="J931" s="51">
        <v>0</v>
      </c>
      <c r="K931" s="52">
        <v>1782.76</v>
      </c>
      <c r="L931" s="52">
        <v>1500</v>
      </c>
      <c r="U931" s="2">
        <f t="shared" si="183"/>
        <v>1</v>
      </c>
    </row>
    <row r="932" spans="1:21" outlineLevel="1" x14ac:dyDescent="0.25">
      <c r="A932" s="3" t="s">
        <v>994</v>
      </c>
      <c r="B932" s="103"/>
      <c r="C932" s="103"/>
      <c r="D932" s="4" t="s">
        <v>1128</v>
      </c>
      <c r="E932" s="2" t="s">
        <v>1279</v>
      </c>
      <c r="F932" s="51">
        <v>0</v>
      </c>
      <c r="G932" s="51">
        <v>0</v>
      </c>
      <c r="H932" s="52">
        <v>0</v>
      </c>
      <c r="I932" s="51">
        <v>0</v>
      </c>
      <c r="J932" s="51">
        <v>1835.15</v>
      </c>
      <c r="K932" s="52">
        <v>0</v>
      </c>
      <c r="L932" s="52">
        <v>0</v>
      </c>
      <c r="U932" s="2">
        <f t="shared" si="183"/>
        <v>1</v>
      </c>
    </row>
    <row r="933" spans="1:21" outlineLevel="1" x14ac:dyDescent="0.25">
      <c r="A933" s="3" t="s">
        <v>1005</v>
      </c>
      <c r="B933" s="103"/>
      <c r="C933" s="103"/>
      <c r="D933" s="4" t="s">
        <v>1139</v>
      </c>
      <c r="E933" s="2" t="s">
        <v>1288</v>
      </c>
      <c r="F933" s="51">
        <v>0</v>
      </c>
      <c r="G933" s="51">
        <v>0</v>
      </c>
      <c r="H933" s="52">
        <v>0</v>
      </c>
      <c r="I933" s="51">
        <v>550</v>
      </c>
      <c r="J933" s="51">
        <v>0</v>
      </c>
      <c r="K933" s="52">
        <v>0</v>
      </c>
      <c r="L933" s="52">
        <v>550</v>
      </c>
      <c r="U933" s="2">
        <f t="shared" si="183"/>
        <v>1</v>
      </c>
    </row>
    <row r="934" spans="1:21" x14ac:dyDescent="0.25">
      <c r="A934" s="22" t="s">
        <v>609</v>
      </c>
      <c r="B934" s="36"/>
      <c r="C934" s="38" t="str">
        <f t="shared" ref="C934:C951" si="184">+IF(OR(F934&lt;&gt;0,G934&lt;&gt;0,H934&lt;&gt;0,I934&lt;&gt;0,J934&lt;&gt;0,K934&lt;&gt;0,L934&lt;&gt;0),O934,)</f>
        <v>8501</v>
      </c>
      <c r="D934" s="38"/>
      <c r="E934" s="38" t="str">
        <f t="shared" ref="E934:E951" si="185">+IF(OR(F934&lt;&gt;0,G934&lt;&gt;0,H934&lt;&gt;0,I934&lt;&gt;0,J934&lt;&gt;0,K934&lt;&gt;0,L934&lt;&gt;0),P934,)</f>
        <v>Rental of Equipment</v>
      </c>
      <c r="F934" s="53">
        <v>3540</v>
      </c>
      <c r="G934" s="53">
        <v>3921.59</v>
      </c>
      <c r="H934" s="98">
        <v>3113.03</v>
      </c>
      <c r="I934" s="53">
        <v>46150</v>
      </c>
      <c r="J934" s="53">
        <v>52574.83</v>
      </c>
      <c r="K934" s="98">
        <v>47843.12</v>
      </c>
      <c r="L934" s="98">
        <v>46150</v>
      </c>
      <c r="O934" s="81" t="s">
        <v>588</v>
      </c>
      <c r="P934" s="82" t="s">
        <v>589</v>
      </c>
      <c r="U934" s="38">
        <f t="shared" si="177"/>
        <v>1</v>
      </c>
    </row>
    <row r="935" spans="1:21" outlineLevel="1" x14ac:dyDescent="0.25">
      <c r="A935" s="3" t="s">
        <v>965</v>
      </c>
      <c r="B935" s="103"/>
      <c r="C935" s="103"/>
      <c r="D935" s="4" t="s">
        <v>1099</v>
      </c>
      <c r="E935" s="2" t="s">
        <v>1254</v>
      </c>
      <c r="F935" s="51">
        <v>0</v>
      </c>
      <c r="G935" s="51">
        <v>0</v>
      </c>
      <c r="H935" s="52">
        <v>72.5</v>
      </c>
      <c r="I935" s="51">
        <v>0</v>
      </c>
      <c r="J935" s="51">
        <v>0</v>
      </c>
      <c r="K935" s="52">
        <v>72.5</v>
      </c>
      <c r="L935" s="52">
        <v>0</v>
      </c>
      <c r="U935" s="2">
        <f>+IF(OR(F935&lt;&gt;0,G935&lt;&gt;0,H935&lt;&gt;0,I935&lt;&gt;0,J935&lt;&gt;0,K935&lt;&gt;0,L935&lt;&gt;0),1,)</f>
        <v>1</v>
      </c>
    </row>
    <row r="936" spans="1:21" x14ac:dyDescent="0.25">
      <c r="A936" s="22" t="s">
        <v>610</v>
      </c>
      <c r="B936" s="36"/>
      <c r="C936" s="38" t="str">
        <f t="shared" si="184"/>
        <v>8502</v>
      </c>
      <c r="D936" s="38"/>
      <c r="E936" s="38" t="str">
        <f t="shared" si="185"/>
        <v>Equipment Service Contracts</v>
      </c>
      <c r="F936" s="53">
        <v>0</v>
      </c>
      <c r="G936" s="53">
        <v>0</v>
      </c>
      <c r="H936" s="98">
        <v>72.5</v>
      </c>
      <c r="I936" s="53">
        <v>0</v>
      </c>
      <c r="J936" s="53">
        <v>0</v>
      </c>
      <c r="K936" s="98">
        <v>72.5</v>
      </c>
      <c r="L936" s="98">
        <v>0</v>
      </c>
      <c r="O936" s="81" t="s">
        <v>590</v>
      </c>
      <c r="P936" s="82" t="s">
        <v>591</v>
      </c>
      <c r="U936" s="38">
        <f t="shared" si="177"/>
        <v>1</v>
      </c>
    </row>
    <row r="937" spans="1:21" outlineLevel="1" x14ac:dyDescent="0.25">
      <c r="A937" s="3" t="s">
        <v>965</v>
      </c>
      <c r="B937" s="103"/>
      <c r="C937" s="103"/>
      <c r="D937" s="4" t="s">
        <v>1099</v>
      </c>
      <c r="E937" s="2" t="s">
        <v>1254</v>
      </c>
      <c r="F937" s="51">
        <v>200</v>
      </c>
      <c r="G937" s="51">
        <v>154.12</v>
      </c>
      <c r="H937" s="52">
        <v>4426.25</v>
      </c>
      <c r="I937" s="51">
        <v>5000</v>
      </c>
      <c r="J937" s="51">
        <v>5327.14</v>
      </c>
      <c r="K937" s="52">
        <v>22513</v>
      </c>
      <c r="L937" s="52">
        <v>5000</v>
      </c>
      <c r="U937" s="2">
        <f t="shared" ref="U937:U938" si="186">+IF(OR(F937&lt;&gt;0,G937&lt;&gt;0,H937&lt;&gt;0,I937&lt;&gt;0,J937&lt;&gt;0,K937&lt;&gt;0,L937&lt;&gt;0),1,)</f>
        <v>1</v>
      </c>
    </row>
    <row r="938" spans="1:21" outlineLevel="1" x14ac:dyDescent="0.25">
      <c r="A938" s="3" t="s">
        <v>1077</v>
      </c>
      <c r="B938" s="103"/>
      <c r="C938" s="103"/>
      <c r="D938" s="4" t="s">
        <v>1232</v>
      </c>
      <c r="E938" s="2" t="s">
        <v>1345</v>
      </c>
      <c r="F938" s="51">
        <v>950</v>
      </c>
      <c r="G938" s="51">
        <v>950</v>
      </c>
      <c r="H938" s="52">
        <v>950</v>
      </c>
      <c r="I938" s="51">
        <v>11400</v>
      </c>
      <c r="J938" s="51">
        <v>11400</v>
      </c>
      <c r="K938" s="52">
        <v>11400</v>
      </c>
      <c r="L938" s="52">
        <v>11400</v>
      </c>
      <c r="U938" s="2">
        <f t="shared" si="186"/>
        <v>1</v>
      </c>
    </row>
    <row r="939" spans="1:21" x14ac:dyDescent="0.25">
      <c r="A939" s="22" t="s">
        <v>612</v>
      </c>
      <c r="B939" s="36"/>
      <c r="C939" s="38" t="str">
        <f t="shared" si="184"/>
        <v>8503</v>
      </c>
      <c r="D939" s="38"/>
      <c r="E939" s="38" t="str">
        <f t="shared" si="185"/>
        <v>Equip Svc Contract-Computer</v>
      </c>
      <c r="F939" s="53">
        <v>1150</v>
      </c>
      <c r="G939" s="53">
        <v>1104.1199999999999</v>
      </c>
      <c r="H939" s="98">
        <v>5376.25</v>
      </c>
      <c r="I939" s="53">
        <v>16400</v>
      </c>
      <c r="J939" s="53">
        <v>16727.14</v>
      </c>
      <c r="K939" s="98">
        <v>33913</v>
      </c>
      <c r="L939" s="98">
        <v>16400</v>
      </c>
      <c r="O939" s="81" t="s">
        <v>592</v>
      </c>
      <c r="P939" s="82" t="s">
        <v>593</v>
      </c>
      <c r="U939" s="38">
        <f t="shared" si="177"/>
        <v>1</v>
      </c>
    </row>
    <row r="940" spans="1:21" hidden="1" x14ac:dyDescent="0.25">
      <c r="A940" s="22" t="s">
        <v>613</v>
      </c>
      <c r="B940" s="36"/>
      <c r="C940" s="38">
        <f t="shared" si="184"/>
        <v>0</v>
      </c>
      <c r="D940" s="38"/>
      <c r="E940" s="38">
        <f t="shared" si="185"/>
        <v>0</v>
      </c>
      <c r="F940" s="53">
        <v>0</v>
      </c>
      <c r="G940" s="53">
        <v>0</v>
      </c>
      <c r="H940" s="98">
        <v>0</v>
      </c>
      <c r="I940" s="53">
        <v>0</v>
      </c>
      <c r="J940" s="53">
        <v>0</v>
      </c>
      <c r="K940" s="98">
        <v>0</v>
      </c>
      <c r="L940" s="98">
        <v>0</v>
      </c>
      <c r="O940" s="81" t="s">
        <v>594</v>
      </c>
      <c r="P940" s="82" t="s">
        <v>595</v>
      </c>
      <c r="U940" s="38">
        <f t="shared" si="177"/>
        <v>0</v>
      </c>
    </row>
    <row r="941" spans="1:21" hidden="1" x14ac:dyDescent="0.25">
      <c r="A941" s="22" t="s">
        <v>611</v>
      </c>
      <c r="B941" s="36"/>
      <c r="C941" s="38">
        <f t="shared" si="184"/>
        <v>0</v>
      </c>
      <c r="D941" s="38"/>
      <c r="E941" s="38">
        <f t="shared" si="185"/>
        <v>0</v>
      </c>
      <c r="F941" s="53">
        <v>0</v>
      </c>
      <c r="G941" s="53">
        <v>0</v>
      </c>
      <c r="H941" s="98">
        <v>0</v>
      </c>
      <c r="I941" s="53">
        <v>0</v>
      </c>
      <c r="J941" s="53">
        <v>0</v>
      </c>
      <c r="K941" s="98">
        <v>0</v>
      </c>
      <c r="L941" s="98">
        <v>0</v>
      </c>
      <c r="O941" s="81" t="s">
        <v>596</v>
      </c>
      <c r="P941" s="82" t="s">
        <v>591</v>
      </c>
      <c r="U941" s="38">
        <f t="shared" si="177"/>
        <v>0</v>
      </c>
    </row>
    <row r="942" spans="1:21" hidden="1" x14ac:dyDescent="0.25">
      <c r="A942" s="22" t="s">
        <v>614</v>
      </c>
      <c r="B942" s="36"/>
      <c r="C942" s="38">
        <f t="shared" si="184"/>
        <v>0</v>
      </c>
      <c r="D942" s="38"/>
      <c r="E942" s="38">
        <f t="shared" si="185"/>
        <v>0</v>
      </c>
      <c r="F942" s="53">
        <v>0</v>
      </c>
      <c r="G942" s="53">
        <v>0</v>
      </c>
      <c r="H942" s="98">
        <v>0</v>
      </c>
      <c r="I942" s="53">
        <v>0</v>
      </c>
      <c r="J942" s="53">
        <v>0</v>
      </c>
      <c r="K942" s="98">
        <v>0</v>
      </c>
      <c r="L942" s="98">
        <v>0</v>
      </c>
      <c r="O942" s="81" t="s">
        <v>597</v>
      </c>
      <c r="P942" s="82" t="s">
        <v>598</v>
      </c>
      <c r="U942" s="38">
        <f t="shared" si="177"/>
        <v>0</v>
      </c>
    </row>
    <row r="943" spans="1:21" outlineLevel="1" x14ac:dyDescent="0.25">
      <c r="A943" s="3" t="s">
        <v>965</v>
      </c>
      <c r="B943" s="103"/>
      <c r="C943" s="103"/>
      <c r="D943" s="4" t="s">
        <v>1099</v>
      </c>
      <c r="E943" s="2" t="s">
        <v>1254</v>
      </c>
      <c r="F943" s="51">
        <v>1650</v>
      </c>
      <c r="G943" s="51">
        <v>603.95000000000005</v>
      </c>
      <c r="H943" s="52">
        <v>-35</v>
      </c>
      <c r="I943" s="51">
        <v>3300</v>
      </c>
      <c r="J943" s="51">
        <v>4820.6000000000004</v>
      </c>
      <c r="K943" s="52">
        <v>3275.95</v>
      </c>
      <c r="L943" s="52">
        <v>3300</v>
      </c>
      <c r="U943" s="2">
        <f>+IF(OR(F943&lt;&gt;0,G943&lt;&gt;0,H943&lt;&gt;0,I943&lt;&gt;0,J943&lt;&gt;0,K943&lt;&gt;0,L943&lt;&gt;0),1,)</f>
        <v>1</v>
      </c>
    </row>
    <row r="944" spans="1:21" x14ac:dyDescent="0.25">
      <c r="A944" s="22" t="s">
        <v>615</v>
      </c>
      <c r="B944" s="36"/>
      <c r="C944" s="38" t="str">
        <f t="shared" si="184"/>
        <v>8509</v>
      </c>
      <c r="D944" s="38"/>
      <c r="E944" s="38" t="str">
        <f t="shared" si="185"/>
        <v>Equip Svc Contract-Security</v>
      </c>
      <c r="F944" s="53">
        <v>1650</v>
      </c>
      <c r="G944" s="53">
        <v>603.95000000000005</v>
      </c>
      <c r="H944" s="98">
        <v>-35</v>
      </c>
      <c r="I944" s="53">
        <v>3300</v>
      </c>
      <c r="J944" s="53">
        <v>4820.6000000000004</v>
      </c>
      <c r="K944" s="98">
        <v>3275.95</v>
      </c>
      <c r="L944" s="98">
        <v>3300</v>
      </c>
      <c r="O944" s="81" t="s">
        <v>599</v>
      </c>
      <c r="P944" s="82" t="s">
        <v>600</v>
      </c>
      <c r="U944" s="38">
        <f t="shared" si="177"/>
        <v>1</v>
      </c>
    </row>
    <row r="945" spans="1:21" hidden="1" x14ac:dyDescent="0.25">
      <c r="A945" s="22" t="s">
        <v>616</v>
      </c>
      <c r="B945" s="36"/>
      <c r="C945" s="38">
        <f t="shared" si="184"/>
        <v>0</v>
      </c>
      <c r="D945" s="38"/>
      <c r="E945" s="38">
        <f t="shared" si="185"/>
        <v>0</v>
      </c>
      <c r="F945" s="53">
        <v>0</v>
      </c>
      <c r="G945" s="53">
        <v>0</v>
      </c>
      <c r="H945" s="98">
        <v>0</v>
      </c>
      <c r="I945" s="53">
        <v>0</v>
      </c>
      <c r="J945" s="53">
        <v>0</v>
      </c>
      <c r="K945" s="98">
        <v>0</v>
      </c>
      <c r="L945" s="98">
        <v>0</v>
      </c>
      <c r="O945" s="81" t="s">
        <v>601</v>
      </c>
      <c r="P945" s="82" t="s">
        <v>602</v>
      </c>
      <c r="U945" s="38">
        <f t="shared" si="177"/>
        <v>0</v>
      </c>
    </row>
    <row r="946" spans="1:21" outlineLevel="1" x14ac:dyDescent="0.25">
      <c r="A946" s="3" t="s">
        <v>965</v>
      </c>
      <c r="B946" s="103"/>
      <c r="C946" s="103"/>
      <c r="D946" s="4" t="s">
        <v>1099</v>
      </c>
      <c r="E946" s="2" t="s">
        <v>1254</v>
      </c>
      <c r="F946" s="51">
        <v>37</v>
      </c>
      <c r="G946" s="51">
        <v>104.56</v>
      </c>
      <c r="H946" s="52">
        <v>29.43</v>
      </c>
      <c r="I946" s="51">
        <v>400</v>
      </c>
      <c r="J946" s="51">
        <v>587.08000000000004</v>
      </c>
      <c r="K946" s="52">
        <v>662.03</v>
      </c>
      <c r="L946" s="52">
        <v>400</v>
      </c>
      <c r="U946" s="2">
        <f>+IF(OR(F946&lt;&gt;0,G946&lt;&gt;0,H946&lt;&gt;0,I946&lt;&gt;0,J946&lt;&gt;0,K946&lt;&gt;0,L946&lt;&gt;0),1,)</f>
        <v>1</v>
      </c>
    </row>
    <row r="947" spans="1:21" x14ac:dyDescent="0.25">
      <c r="A947" s="22" t="s">
        <v>617</v>
      </c>
      <c r="B947" s="36"/>
      <c r="C947" s="38" t="str">
        <f t="shared" si="184"/>
        <v>8511</v>
      </c>
      <c r="D947" s="38"/>
      <c r="E947" s="38" t="str">
        <f t="shared" si="185"/>
        <v>Equipment Service</v>
      </c>
      <c r="F947" s="53">
        <v>37</v>
      </c>
      <c r="G947" s="53">
        <v>104.56</v>
      </c>
      <c r="H947" s="98">
        <v>29.43</v>
      </c>
      <c r="I947" s="53">
        <v>400</v>
      </c>
      <c r="J947" s="53">
        <v>587.08000000000004</v>
      </c>
      <c r="K947" s="98">
        <v>662.03</v>
      </c>
      <c r="L947" s="98">
        <v>400</v>
      </c>
      <c r="O947" s="81" t="s">
        <v>603</v>
      </c>
      <c r="P947" s="82" t="s">
        <v>604</v>
      </c>
      <c r="U947" s="38">
        <f t="shared" si="177"/>
        <v>1</v>
      </c>
    </row>
    <row r="948" spans="1:21" outlineLevel="1" x14ac:dyDescent="0.25">
      <c r="A948" s="3" t="s">
        <v>974</v>
      </c>
      <c r="B948" s="103"/>
      <c r="C948" s="103"/>
      <c r="D948" s="4" t="s">
        <v>1108</v>
      </c>
      <c r="E948" s="2" t="s">
        <v>1148</v>
      </c>
      <c r="F948" s="51">
        <v>0</v>
      </c>
      <c r="G948" s="51">
        <v>0</v>
      </c>
      <c r="H948" s="52">
        <v>0</v>
      </c>
      <c r="I948" s="51">
        <v>0</v>
      </c>
      <c r="J948" s="51">
        <v>357.36</v>
      </c>
      <c r="K948" s="52">
        <v>15.12</v>
      </c>
      <c r="L948" s="52">
        <v>0</v>
      </c>
      <c r="U948" s="2">
        <f t="shared" ref="U948:U949" si="187">+IF(OR(F948&lt;&gt;0,G948&lt;&gt;0,H948&lt;&gt;0,I948&lt;&gt;0,J948&lt;&gt;0,K948&lt;&gt;0,L948&lt;&gt;0),1,)</f>
        <v>1</v>
      </c>
    </row>
    <row r="949" spans="1:21" outlineLevel="1" x14ac:dyDescent="0.25">
      <c r="A949" s="3" t="s">
        <v>975</v>
      </c>
      <c r="B949" s="103"/>
      <c r="C949" s="103"/>
      <c r="D949" s="4" t="s">
        <v>1109</v>
      </c>
      <c r="E949" s="2" t="s">
        <v>1153</v>
      </c>
      <c r="F949" s="51">
        <v>0</v>
      </c>
      <c r="G949" s="51">
        <v>0</v>
      </c>
      <c r="H949" s="52">
        <v>0</v>
      </c>
      <c r="I949" s="51">
        <v>0</v>
      </c>
      <c r="J949" s="51">
        <v>0</v>
      </c>
      <c r="K949" s="52">
        <v>2750.63</v>
      </c>
      <c r="L949" s="52">
        <v>0</v>
      </c>
      <c r="U949" s="2">
        <f t="shared" si="187"/>
        <v>1</v>
      </c>
    </row>
    <row r="950" spans="1:21" x14ac:dyDescent="0.25">
      <c r="A950" s="22" t="s">
        <v>860</v>
      </c>
      <c r="B950" s="36"/>
      <c r="C950" s="38" t="str">
        <f t="shared" si="184"/>
        <v>8521</v>
      </c>
      <c r="D950" s="38"/>
      <c r="E950" s="38" t="str">
        <f t="shared" si="185"/>
        <v>New Equipment-Non-depreciable</v>
      </c>
      <c r="F950" s="53">
        <v>0</v>
      </c>
      <c r="G950" s="53">
        <v>0</v>
      </c>
      <c r="H950" s="98">
        <v>0</v>
      </c>
      <c r="I950" s="53">
        <v>0</v>
      </c>
      <c r="J950" s="53">
        <v>357.36</v>
      </c>
      <c r="K950" s="98">
        <v>2765.75</v>
      </c>
      <c r="L950" s="98">
        <v>0</v>
      </c>
      <c r="O950" s="81" t="s">
        <v>605</v>
      </c>
      <c r="P950" s="82" t="s">
        <v>606</v>
      </c>
      <c r="U950" s="38">
        <f t="shared" si="177"/>
        <v>1</v>
      </c>
    </row>
    <row r="951" spans="1:21" hidden="1" x14ac:dyDescent="0.25">
      <c r="A951" s="22" t="s">
        <v>619</v>
      </c>
      <c r="B951" s="36"/>
      <c r="C951" s="38">
        <f t="shared" si="184"/>
        <v>0</v>
      </c>
      <c r="D951" s="38"/>
      <c r="E951" s="38">
        <f t="shared" si="185"/>
        <v>0</v>
      </c>
      <c r="F951" s="53">
        <v>0</v>
      </c>
      <c r="G951" s="53">
        <v>0</v>
      </c>
      <c r="H951" s="98">
        <v>0</v>
      </c>
      <c r="I951" s="53">
        <v>0</v>
      </c>
      <c r="J951" s="53">
        <v>0</v>
      </c>
      <c r="K951" s="98">
        <v>0</v>
      </c>
      <c r="L951" s="98">
        <v>0</v>
      </c>
      <c r="O951" s="81" t="s">
        <v>607</v>
      </c>
      <c r="P951" s="82" t="s">
        <v>608</v>
      </c>
      <c r="U951" s="38">
        <f t="shared" si="177"/>
        <v>0</v>
      </c>
    </row>
    <row r="952" spans="1:21" ht="15.75" thickBot="1" x14ac:dyDescent="0.3">
      <c r="B952" s="64"/>
      <c r="C952" s="125" t="s">
        <v>620</v>
      </c>
      <c r="D952" s="125"/>
      <c r="E952" s="125"/>
      <c r="F952" s="54">
        <f>F934+F936+F939+F940+F941+F942+F944+F945+F947+F950+F951</f>
        <v>6377</v>
      </c>
      <c r="G952" s="54">
        <f t="shared" ref="G952:L952" si="188">G934+G936+G939+G940+G941+G942+G944+G945+G947+G950+G951</f>
        <v>5734.22</v>
      </c>
      <c r="H952" s="55">
        <f t="shared" si="188"/>
        <v>8556.2100000000009</v>
      </c>
      <c r="I952" s="54">
        <f t="shared" si="188"/>
        <v>66250</v>
      </c>
      <c r="J952" s="54">
        <f>J934+J936+J939+J940+J941+J942+J944+J945+J947+J950+J951</f>
        <v>75067.010000000009</v>
      </c>
      <c r="K952" s="55">
        <f t="shared" si="188"/>
        <v>88532.349999999991</v>
      </c>
      <c r="L952" s="55">
        <f t="shared" si="188"/>
        <v>66250</v>
      </c>
      <c r="N952" s="2">
        <v>1</v>
      </c>
      <c r="U952" s="38">
        <f t="shared" si="177"/>
        <v>1</v>
      </c>
    </row>
    <row r="953" spans="1:21" ht="15.75" hidden="1" thickTop="1" x14ac:dyDescent="0.25">
      <c r="B953" s="113" t="s">
        <v>622</v>
      </c>
      <c r="C953" s="113"/>
      <c r="D953" s="113"/>
      <c r="E953" s="113"/>
      <c r="F953" s="58"/>
      <c r="G953" s="58"/>
      <c r="H953" s="58"/>
      <c r="I953" s="58"/>
      <c r="J953" s="58"/>
      <c r="K953" s="58"/>
      <c r="L953" s="58"/>
      <c r="N953" s="2">
        <v>1</v>
      </c>
      <c r="U953" s="38">
        <f t="shared" si="177"/>
        <v>0</v>
      </c>
    </row>
    <row r="954" spans="1:21" ht="15.75" outlineLevel="1" thickTop="1" x14ac:dyDescent="0.25">
      <c r="A954" s="3" t="s">
        <v>1063</v>
      </c>
      <c r="B954" s="103"/>
      <c r="C954" s="103"/>
      <c r="D954" s="4" t="s">
        <v>1218</v>
      </c>
      <c r="E954" s="2" t="s">
        <v>1331</v>
      </c>
      <c r="F954" s="51">
        <v>0</v>
      </c>
      <c r="G954" s="51">
        <v>0</v>
      </c>
      <c r="H954" s="52">
        <v>0</v>
      </c>
      <c r="I954" s="51">
        <v>100</v>
      </c>
      <c r="J954" s="51">
        <v>0</v>
      </c>
      <c r="K954" s="52">
        <v>0</v>
      </c>
      <c r="L954" s="52">
        <v>100</v>
      </c>
      <c r="U954" s="2">
        <f t="shared" ref="U954:U955" si="189">+IF(OR(F954&lt;&gt;0,G954&lt;&gt;0,H954&lt;&gt;0,I954&lt;&gt;0,J954&lt;&gt;0,K954&lt;&gt;0,L954&lt;&gt;0),1,)</f>
        <v>1</v>
      </c>
    </row>
    <row r="955" spans="1:21" outlineLevel="1" x14ac:dyDescent="0.25">
      <c r="A955" s="3" t="s">
        <v>1011</v>
      </c>
      <c r="B955" s="103"/>
      <c r="C955" s="103"/>
      <c r="D955" s="4" t="s">
        <v>1156</v>
      </c>
      <c r="E955" s="2" t="s">
        <v>1157</v>
      </c>
      <c r="F955" s="51">
        <v>0</v>
      </c>
      <c r="G955" s="51">
        <v>0</v>
      </c>
      <c r="H955" s="52">
        <v>0</v>
      </c>
      <c r="I955" s="51">
        <v>200</v>
      </c>
      <c r="J955" s="51">
        <v>0</v>
      </c>
      <c r="K955" s="52">
        <v>0</v>
      </c>
      <c r="L955" s="52">
        <v>200</v>
      </c>
      <c r="U955" s="2">
        <f t="shared" si="189"/>
        <v>1</v>
      </c>
    </row>
    <row r="956" spans="1:21" x14ac:dyDescent="0.25">
      <c r="A956" s="22" t="s">
        <v>647</v>
      </c>
      <c r="B956" s="36"/>
      <c r="C956" s="38" t="str">
        <f t="shared" ref="C956:C994" si="190">+IF(OR(F956&lt;&gt;0,G956&lt;&gt;0,H956&lt;&gt;0,I956&lt;&gt;0,J956&lt;&gt;0,K956&lt;&gt;0,L956&lt;&gt;0),O956,)</f>
        <v>8601</v>
      </c>
      <c r="D956" s="38"/>
      <c r="E956" s="38" t="str">
        <f t="shared" ref="E956:E994" si="191">+IF(OR(F956&lt;&gt;0,G956&lt;&gt;0,H956&lt;&gt;0,I956&lt;&gt;0,J956&lt;&gt;0,K956&lt;&gt;0,L956&lt;&gt;0),P956,)</f>
        <v>In-house Printing</v>
      </c>
      <c r="F956" s="53">
        <v>0</v>
      </c>
      <c r="G956" s="53">
        <v>0</v>
      </c>
      <c r="H956" s="98">
        <v>0</v>
      </c>
      <c r="I956" s="53">
        <v>300</v>
      </c>
      <c r="J956" s="53">
        <v>0</v>
      </c>
      <c r="K956" s="98">
        <v>0</v>
      </c>
      <c r="L956" s="98">
        <v>300</v>
      </c>
      <c r="O956" s="81" t="s">
        <v>631</v>
      </c>
      <c r="P956" s="82" t="s">
        <v>632</v>
      </c>
      <c r="U956" s="38">
        <f t="shared" si="177"/>
        <v>1</v>
      </c>
    </row>
    <row r="957" spans="1:21" hidden="1" x14ac:dyDescent="0.25">
      <c r="A957" s="22" t="s">
        <v>648</v>
      </c>
      <c r="B957" s="36"/>
      <c r="C957" s="38">
        <f t="shared" si="190"/>
        <v>0</v>
      </c>
      <c r="D957" s="38"/>
      <c r="E957" s="38">
        <f t="shared" si="191"/>
        <v>0</v>
      </c>
      <c r="F957" s="53">
        <v>0</v>
      </c>
      <c r="G957" s="53">
        <v>0</v>
      </c>
      <c r="H957" s="98">
        <v>0</v>
      </c>
      <c r="I957" s="53">
        <v>0</v>
      </c>
      <c r="J957" s="53">
        <v>0</v>
      </c>
      <c r="K957" s="98">
        <v>0</v>
      </c>
      <c r="L957" s="98">
        <v>0</v>
      </c>
      <c r="O957" s="81" t="s">
        <v>633</v>
      </c>
      <c r="P957" s="82" t="s">
        <v>634</v>
      </c>
      <c r="U957" s="38">
        <f t="shared" si="177"/>
        <v>0</v>
      </c>
    </row>
    <row r="958" spans="1:21" hidden="1" x14ac:dyDescent="0.25">
      <c r="A958" s="22" t="s">
        <v>649</v>
      </c>
      <c r="B958" s="36"/>
      <c r="C958" s="38">
        <f t="shared" si="190"/>
        <v>0</v>
      </c>
      <c r="D958" s="38"/>
      <c r="E958" s="38">
        <f t="shared" si="191"/>
        <v>0</v>
      </c>
      <c r="F958" s="53">
        <v>0</v>
      </c>
      <c r="G958" s="53">
        <v>0</v>
      </c>
      <c r="H958" s="98">
        <v>0</v>
      </c>
      <c r="I958" s="53">
        <v>0</v>
      </c>
      <c r="J958" s="53">
        <v>0</v>
      </c>
      <c r="K958" s="98">
        <v>0</v>
      </c>
      <c r="L958" s="98">
        <v>0</v>
      </c>
      <c r="O958" s="81" t="s">
        <v>635</v>
      </c>
      <c r="P958" s="82" t="s">
        <v>636</v>
      </c>
      <c r="U958" s="38">
        <f t="shared" si="177"/>
        <v>0</v>
      </c>
    </row>
    <row r="959" spans="1:21" hidden="1" x14ac:dyDescent="0.25">
      <c r="A959" s="22" t="s">
        <v>650</v>
      </c>
      <c r="B959" s="36"/>
      <c r="C959" s="38">
        <f t="shared" si="190"/>
        <v>0</v>
      </c>
      <c r="D959" s="38"/>
      <c r="E959" s="38">
        <f t="shared" si="191"/>
        <v>0</v>
      </c>
      <c r="F959" s="53">
        <v>0</v>
      </c>
      <c r="G959" s="53">
        <v>0</v>
      </c>
      <c r="H959" s="98">
        <v>0</v>
      </c>
      <c r="I959" s="53">
        <v>0</v>
      </c>
      <c r="J959" s="53">
        <v>0</v>
      </c>
      <c r="K959" s="98">
        <v>0</v>
      </c>
      <c r="L959" s="98">
        <v>0</v>
      </c>
      <c r="O959" s="81" t="s">
        <v>637</v>
      </c>
      <c r="P959" s="82" t="s">
        <v>638</v>
      </c>
      <c r="U959" s="38">
        <f t="shared" si="177"/>
        <v>0</v>
      </c>
    </row>
    <row r="960" spans="1:21" hidden="1" x14ac:dyDescent="0.25">
      <c r="A960" s="22" t="s">
        <v>651</v>
      </c>
      <c r="B960" s="36"/>
      <c r="C960" s="38">
        <f t="shared" si="190"/>
        <v>0</v>
      </c>
      <c r="D960" s="38"/>
      <c r="E960" s="38">
        <f t="shared" si="191"/>
        <v>0</v>
      </c>
      <c r="F960" s="53">
        <v>0</v>
      </c>
      <c r="G960" s="53">
        <v>0</v>
      </c>
      <c r="H960" s="98">
        <v>0</v>
      </c>
      <c r="I960" s="53">
        <v>0</v>
      </c>
      <c r="J960" s="53">
        <v>0</v>
      </c>
      <c r="K960" s="98">
        <v>0</v>
      </c>
      <c r="L960" s="98">
        <v>0</v>
      </c>
      <c r="O960" s="81" t="s">
        <v>639</v>
      </c>
      <c r="P960" s="82" t="s">
        <v>640</v>
      </c>
      <c r="U960" s="38">
        <f t="shared" si="177"/>
        <v>0</v>
      </c>
    </row>
    <row r="961" spans="1:21" outlineLevel="1" x14ac:dyDescent="0.25">
      <c r="A961" s="3" t="s">
        <v>1077</v>
      </c>
      <c r="B961" s="103"/>
      <c r="C961" s="103"/>
      <c r="D961" s="4" t="s">
        <v>1232</v>
      </c>
      <c r="E961" s="2" t="s">
        <v>1345</v>
      </c>
      <c r="F961" s="51">
        <v>0</v>
      </c>
      <c r="G961" s="51">
        <v>0</v>
      </c>
      <c r="H961" s="52">
        <v>0</v>
      </c>
      <c r="I961" s="51">
        <v>500</v>
      </c>
      <c r="J961" s="51">
        <v>149</v>
      </c>
      <c r="K961" s="52">
        <v>513</v>
      </c>
      <c r="L961" s="52">
        <v>500</v>
      </c>
      <c r="U961" s="2">
        <f>+IF(OR(F961&lt;&gt;0,G961&lt;&gt;0,H961&lt;&gt;0,I961&lt;&gt;0,J961&lt;&gt;0,K961&lt;&gt;0,L961&lt;&gt;0),1,)</f>
        <v>1</v>
      </c>
    </row>
    <row r="962" spans="1:21" x14ac:dyDescent="0.25">
      <c r="A962" s="22" t="s">
        <v>652</v>
      </c>
      <c r="B962" s="36"/>
      <c r="C962" s="38" t="str">
        <f t="shared" si="190"/>
        <v>8606</v>
      </c>
      <c r="D962" s="38"/>
      <c r="E962" s="38" t="str">
        <f t="shared" si="191"/>
        <v>Subscriptions</v>
      </c>
      <c r="F962" s="53">
        <v>0</v>
      </c>
      <c r="G962" s="53">
        <v>0</v>
      </c>
      <c r="H962" s="98">
        <v>0</v>
      </c>
      <c r="I962" s="53">
        <v>500</v>
      </c>
      <c r="J962" s="53">
        <v>149</v>
      </c>
      <c r="K962" s="98">
        <v>513</v>
      </c>
      <c r="L962" s="98">
        <v>500</v>
      </c>
      <c r="O962" s="81" t="s">
        <v>641</v>
      </c>
      <c r="P962" s="82" t="s">
        <v>642</v>
      </c>
      <c r="U962" s="38">
        <f t="shared" si="177"/>
        <v>1</v>
      </c>
    </row>
    <row r="963" spans="1:21" hidden="1" x14ac:dyDescent="0.25">
      <c r="A963" s="22" t="s">
        <v>653</v>
      </c>
      <c r="B963" s="36"/>
      <c r="C963" s="38">
        <f t="shared" si="190"/>
        <v>0</v>
      </c>
      <c r="D963" s="38"/>
      <c r="E963" s="38">
        <f t="shared" si="191"/>
        <v>0</v>
      </c>
      <c r="F963" s="53">
        <v>0</v>
      </c>
      <c r="G963" s="53">
        <v>0</v>
      </c>
      <c r="H963" s="98">
        <v>0</v>
      </c>
      <c r="I963" s="53">
        <v>0</v>
      </c>
      <c r="J963" s="53">
        <v>0</v>
      </c>
      <c r="K963" s="98">
        <v>0</v>
      </c>
      <c r="L963" s="98">
        <v>0</v>
      </c>
      <c r="O963" s="81" t="s">
        <v>643</v>
      </c>
      <c r="P963" s="82" t="s">
        <v>644</v>
      </c>
      <c r="U963" s="38">
        <f t="shared" si="177"/>
        <v>0</v>
      </c>
    </row>
    <row r="964" spans="1:21" outlineLevel="1" x14ac:dyDescent="0.25">
      <c r="A964" s="3" t="s">
        <v>1026</v>
      </c>
      <c r="B964" s="103"/>
      <c r="C964" s="103"/>
      <c r="D964" s="4" t="s">
        <v>1181</v>
      </c>
      <c r="E964" s="2" t="s">
        <v>1294</v>
      </c>
      <c r="F964" s="51">
        <v>0</v>
      </c>
      <c r="G964" s="51">
        <v>0</v>
      </c>
      <c r="H964" s="52">
        <v>0</v>
      </c>
      <c r="I964" s="51">
        <v>100</v>
      </c>
      <c r="J964" s="51">
        <v>100</v>
      </c>
      <c r="K964" s="52">
        <v>100</v>
      </c>
      <c r="L964" s="52">
        <v>100</v>
      </c>
      <c r="U964" s="2">
        <f t="shared" ref="U964:U993" si="192">+IF(OR(F964&lt;&gt;0,G964&lt;&gt;0,H964&lt;&gt;0,I964&lt;&gt;0,J964&lt;&gt;0,K964&lt;&gt;0,L964&lt;&gt;0),1,)</f>
        <v>1</v>
      </c>
    </row>
    <row r="965" spans="1:21" outlineLevel="1" x14ac:dyDescent="0.25">
      <c r="A965" s="3" t="s">
        <v>972</v>
      </c>
      <c r="B965" s="103"/>
      <c r="C965" s="103"/>
      <c r="D965" s="4" t="s">
        <v>1106</v>
      </c>
      <c r="E965" s="2" t="s">
        <v>1261</v>
      </c>
      <c r="F965" s="51">
        <v>0</v>
      </c>
      <c r="G965" s="51">
        <v>0</v>
      </c>
      <c r="H965" s="52">
        <v>0</v>
      </c>
      <c r="I965" s="51">
        <v>2500</v>
      </c>
      <c r="J965" s="51">
        <v>0</v>
      </c>
      <c r="K965" s="52">
        <v>2407.34</v>
      </c>
      <c r="L965" s="52">
        <v>2500</v>
      </c>
      <c r="U965" s="2">
        <f t="shared" si="192"/>
        <v>1</v>
      </c>
    </row>
    <row r="966" spans="1:21" outlineLevel="1" x14ac:dyDescent="0.25">
      <c r="A966" s="3" t="s">
        <v>1050</v>
      </c>
      <c r="B966" s="103"/>
      <c r="C966" s="103"/>
      <c r="D966" s="4" t="s">
        <v>1205</v>
      </c>
      <c r="E966" s="2" t="s">
        <v>1318</v>
      </c>
      <c r="F966" s="51">
        <v>0</v>
      </c>
      <c r="G966" s="51">
        <v>0</v>
      </c>
      <c r="H966" s="52">
        <v>0</v>
      </c>
      <c r="I966" s="51">
        <v>0</v>
      </c>
      <c r="J966" s="51">
        <v>0</v>
      </c>
      <c r="K966" s="52">
        <v>200</v>
      </c>
      <c r="L966" s="52">
        <v>0</v>
      </c>
      <c r="U966" s="2">
        <f t="shared" si="192"/>
        <v>1</v>
      </c>
    </row>
    <row r="967" spans="1:21" outlineLevel="1" x14ac:dyDescent="0.25">
      <c r="A967" s="3" t="s">
        <v>1086</v>
      </c>
      <c r="B967" s="103"/>
      <c r="C967" s="103"/>
      <c r="D967" s="4" t="s">
        <v>1241</v>
      </c>
      <c r="E967" s="2" t="s">
        <v>1354</v>
      </c>
      <c r="F967" s="51">
        <v>0</v>
      </c>
      <c r="G967" s="51">
        <v>0</v>
      </c>
      <c r="H967" s="52">
        <v>0</v>
      </c>
      <c r="I967" s="51">
        <v>1850</v>
      </c>
      <c r="J967" s="51">
        <v>3087.72</v>
      </c>
      <c r="K967" s="52">
        <v>1845.79</v>
      </c>
      <c r="L967" s="52">
        <v>1850</v>
      </c>
      <c r="U967" s="2">
        <f t="shared" si="192"/>
        <v>1</v>
      </c>
    </row>
    <row r="968" spans="1:21" outlineLevel="1" x14ac:dyDescent="0.25">
      <c r="A968" s="3" t="s">
        <v>1054</v>
      </c>
      <c r="B968" s="103"/>
      <c r="C968" s="103"/>
      <c r="D968" s="4" t="s">
        <v>1209</v>
      </c>
      <c r="E968" s="2" t="s">
        <v>1322</v>
      </c>
      <c r="F968" s="51">
        <v>0</v>
      </c>
      <c r="G968" s="51">
        <v>0</v>
      </c>
      <c r="H968" s="52">
        <v>0</v>
      </c>
      <c r="I968" s="51">
        <v>0</v>
      </c>
      <c r="J968" s="51">
        <v>0</v>
      </c>
      <c r="K968" s="52">
        <v>22.56</v>
      </c>
      <c r="L968" s="52">
        <v>0</v>
      </c>
      <c r="U968" s="2">
        <f t="shared" si="192"/>
        <v>1</v>
      </c>
    </row>
    <row r="969" spans="1:21" outlineLevel="1" x14ac:dyDescent="0.25">
      <c r="A969" s="3" t="s">
        <v>1007</v>
      </c>
      <c r="B969" s="103"/>
      <c r="C969" s="103"/>
      <c r="D969" s="4" t="s">
        <v>1146</v>
      </c>
      <c r="E969" s="2" t="s">
        <v>1147</v>
      </c>
      <c r="F969" s="51">
        <v>0</v>
      </c>
      <c r="G969" s="51">
        <v>0</v>
      </c>
      <c r="H969" s="52">
        <v>0</v>
      </c>
      <c r="I969" s="51">
        <v>300</v>
      </c>
      <c r="J969" s="51">
        <v>300</v>
      </c>
      <c r="K969" s="52">
        <v>300</v>
      </c>
      <c r="L969" s="52">
        <v>300</v>
      </c>
      <c r="U969" s="2">
        <f t="shared" si="192"/>
        <v>1</v>
      </c>
    </row>
    <row r="970" spans="1:21" outlineLevel="1" x14ac:dyDescent="0.25">
      <c r="A970" s="3" t="s">
        <v>1055</v>
      </c>
      <c r="B970" s="103"/>
      <c r="C970" s="103"/>
      <c r="D970" s="4" t="s">
        <v>1210</v>
      </c>
      <c r="E970" s="2" t="s">
        <v>1323</v>
      </c>
      <c r="F970" s="51">
        <v>0</v>
      </c>
      <c r="G970" s="51">
        <v>0</v>
      </c>
      <c r="H970" s="52">
        <v>0</v>
      </c>
      <c r="I970" s="51">
        <v>1200</v>
      </c>
      <c r="J970" s="51">
        <v>2136.7800000000002</v>
      </c>
      <c r="K970" s="52">
        <v>1200</v>
      </c>
      <c r="L970" s="52">
        <v>1200</v>
      </c>
      <c r="U970" s="2">
        <f t="shared" si="192"/>
        <v>1</v>
      </c>
    </row>
    <row r="971" spans="1:21" outlineLevel="1" x14ac:dyDescent="0.25">
      <c r="A971" s="3" t="s">
        <v>1061</v>
      </c>
      <c r="B971" s="103"/>
      <c r="C971" s="103"/>
      <c r="D971" s="4" t="s">
        <v>1216</v>
      </c>
      <c r="E971" s="2" t="s">
        <v>1329</v>
      </c>
      <c r="F971" s="51">
        <v>0</v>
      </c>
      <c r="G971" s="51">
        <v>0</v>
      </c>
      <c r="H971" s="52">
        <v>0</v>
      </c>
      <c r="I971" s="51">
        <v>200</v>
      </c>
      <c r="J971" s="51">
        <v>200</v>
      </c>
      <c r="K971" s="52">
        <v>0</v>
      </c>
      <c r="L971" s="52">
        <v>200</v>
      </c>
      <c r="U971" s="2">
        <f t="shared" si="192"/>
        <v>1</v>
      </c>
    </row>
    <row r="972" spans="1:21" outlineLevel="1" x14ac:dyDescent="0.25">
      <c r="A972" s="3" t="s">
        <v>1083</v>
      </c>
      <c r="B972" s="103"/>
      <c r="C972" s="103"/>
      <c r="D972" s="4" t="s">
        <v>1238</v>
      </c>
      <c r="E972" s="2" t="s">
        <v>1351</v>
      </c>
      <c r="F972" s="51">
        <v>7500</v>
      </c>
      <c r="G972" s="51">
        <v>6647.54</v>
      </c>
      <c r="H972" s="52">
        <v>0</v>
      </c>
      <c r="I972" s="51">
        <v>7500</v>
      </c>
      <c r="J972" s="51">
        <v>6647.54</v>
      </c>
      <c r="K972" s="52">
        <v>7670.66</v>
      </c>
      <c r="L972" s="52">
        <v>7500</v>
      </c>
      <c r="U972" s="2">
        <f t="shared" si="192"/>
        <v>1</v>
      </c>
    </row>
    <row r="973" spans="1:21" outlineLevel="1" x14ac:dyDescent="0.25">
      <c r="A973" s="3" t="s">
        <v>1084</v>
      </c>
      <c r="B973" s="103"/>
      <c r="C973" s="103"/>
      <c r="D973" s="4" t="s">
        <v>1239</v>
      </c>
      <c r="E973" s="2" t="s">
        <v>1352</v>
      </c>
      <c r="F973" s="51">
        <v>0</v>
      </c>
      <c r="G973" s="51">
        <v>267.64999999999998</v>
      </c>
      <c r="H973" s="52">
        <v>0</v>
      </c>
      <c r="I973" s="51">
        <v>8500</v>
      </c>
      <c r="J973" s="51">
        <v>6823.09</v>
      </c>
      <c r="K973" s="52">
        <v>8201.6299999999992</v>
      </c>
      <c r="L973" s="52">
        <v>8500</v>
      </c>
      <c r="U973" s="2">
        <f t="shared" si="192"/>
        <v>1</v>
      </c>
    </row>
    <row r="974" spans="1:21" outlineLevel="1" x14ac:dyDescent="0.25">
      <c r="A974" s="3" t="s">
        <v>974</v>
      </c>
      <c r="B974" s="103"/>
      <c r="C974" s="103"/>
      <c r="D974" s="4" t="s">
        <v>1108</v>
      </c>
      <c r="E974" s="2" t="s">
        <v>1148</v>
      </c>
      <c r="F974" s="51">
        <v>0</v>
      </c>
      <c r="G974" s="51">
        <v>0</v>
      </c>
      <c r="H974" s="52">
        <v>0</v>
      </c>
      <c r="I974" s="51">
        <v>1200</v>
      </c>
      <c r="J974" s="51">
        <v>1200</v>
      </c>
      <c r="K974" s="52">
        <v>1287.68</v>
      </c>
      <c r="L974" s="52">
        <v>1200</v>
      </c>
      <c r="U974" s="2">
        <f t="shared" si="192"/>
        <v>1</v>
      </c>
    </row>
    <row r="975" spans="1:21" outlineLevel="1" x14ac:dyDescent="0.25">
      <c r="A975" s="3" t="s">
        <v>1008</v>
      </c>
      <c r="B975" s="103"/>
      <c r="C975" s="103"/>
      <c r="D975" s="4" t="s">
        <v>1149</v>
      </c>
      <c r="E975" s="2" t="s">
        <v>1150</v>
      </c>
      <c r="F975" s="51">
        <v>4500</v>
      </c>
      <c r="G975" s="51">
        <v>4500</v>
      </c>
      <c r="H975" s="52">
        <v>0</v>
      </c>
      <c r="I975" s="51">
        <v>4500</v>
      </c>
      <c r="J975" s="51">
        <v>4500</v>
      </c>
      <c r="K975" s="52">
        <v>4307.8599999999997</v>
      </c>
      <c r="L975" s="52">
        <v>4500</v>
      </c>
      <c r="U975" s="2">
        <f t="shared" si="192"/>
        <v>1</v>
      </c>
    </row>
    <row r="976" spans="1:21" outlineLevel="1" x14ac:dyDescent="0.25">
      <c r="A976" s="3" t="s">
        <v>975</v>
      </c>
      <c r="B976" s="103"/>
      <c r="C976" s="103"/>
      <c r="D976" s="4" t="s">
        <v>1109</v>
      </c>
      <c r="E976" s="2" t="s">
        <v>1153</v>
      </c>
      <c r="F976" s="51">
        <v>0</v>
      </c>
      <c r="G976" s="51">
        <v>0</v>
      </c>
      <c r="H976" s="52">
        <v>0</v>
      </c>
      <c r="I976" s="51">
        <v>2700</v>
      </c>
      <c r="J976" s="51">
        <v>2700</v>
      </c>
      <c r="K976" s="52">
        <v>2787.68</v>
      </c>
      <c r="L976" s="52">
        <v>2700</v>
      </c>
      <c r="U976" s="2">
        <f t="shared" si="192"/>
        <v>1</v>
      </c>
    </row>
    <row r="977" spans="1:21" outlineLevel="1" x14ac:dyDescent="0.25">
      <c r="A977" s="3" t="s">
        <v>1063</v>
      </c>
      <c r="B977" s="103"/>
      <c r="C977" s="103"/>
      <c r="D977" s="4" t="s">
        <v>1218</v>
      </c>
      <c r="E977" s="2" t="s">
        <v>1331</v>
      </c>
      <c r="F977" s="51">
        <v>0</v>
      </c>
      <c r="G977" s="51">
        <v>0</v>
      </c>
      <c r="H977" s="52">
        <v>0</v>
      </c>
      <c r="I977" s="51">
        <v>100</v>
      </c>
      <c r="J977" s="51">
        <v>100</v>
      </c>
      <c r="K977" s="52">
        <v>100</v>
      </c>
      <c r="L977" s="52">
        <v>100</v>
      </c>
      <c r="U977" s="2">
        <f t="shared" si="192"/>
        <v>1</v>
      </c>
    </row>
    <row r="978" spans="1:21" outlineLevel="1" x14ac:dyDescent="0.25">
      <c r="A978" s="3" t="s">
        <v>1010</v>
      </c>
      <c r="B978" s="103"/>
      <c r="C978" s="103"/>
      <c r="D978" s="4" t="s">
        <v>1154</v>
      </c>
      <c r="E978" s="2" t="s">
        <v>1155</v>
      </c>
      <c r="F978" s="51">
        <v>0</v>
      </c>
      <c r="G978" s="51">
        <v>0</v>
      </c>
      <c r="H978" s="52">
        <v>0</v>
      </c>
      <c r="I978" s="51">
        <v>500</v>
      </c>
      <c r="J978" s="51">
        <v>500</v>
      </c>
      <c r="K978" s="52">
        <v>500</v>
      </c>
      <c r="L978" s="52">
        <v>500</v>
      </c>
      <c r="U978" s="2">
        <f t="shared" si="192"/>
        <v>1</v>
      </c>
    </row>
    <row r="979" spans="1:21" outlineLevel="1" x14ac:dyDescent="0.25">
      <c r="A979" s="3" t="s">
        <v>1011</v>
      </c>
      <c r="B979" s="103"/>
      <c r="C979" s="103"/>
      <c r="D979" s="4" t="s">
        <v>1156</v>
      </c>
      <c r="E979" s="2" t="s">
        <v>1157</v>
      </c>
      <c r="F979" s="51">
        <v>0</v>
      </c>
      <c r="G979" s="51">
        <v>0</v>
      </c>
      <c r="H979" s="52">
        <v>144.99</v>
      </c>
      <c r="I979" s="51">
        <v>1200</v>
      </c>
      <c r="J979" s="51">
        <v>1821.99</v>
      </c>
      <c r="K979" s="52">
        <v>1344.99</v>
      </c>
      <c r="L979" s="52">
        <v>1200</v>
      </c>
      <c r="U979" s="2">
        <f t="shared" si="192"/>
        <v>1</v>
      </c>
    </row>
    <row r="980" spans="1:21" outlineLevel="1" x14ac:dyDescent="0.25">
      <c r="A980" s="3" t="s">
        <v>1012</v>
      </c>
      <c r="B980" s="103"/>
      <c r="C980" s="103"/>
      <c r="D980" s="4" t="s">
        <v>1158</v>
      </c>
      <c r="E980" s="2" t="s">
        <v>1159</v>
      </c>
      <c r="F980" s="51">
        <v>0</v>
      </c>
      <c r="G980" s="51">
        <v>0</v>
      </c>
      <c r="H980" s="52">
        <v>0</v>
      </c>
      <c r="I980" s="51">
        <v>900</v>
      </c>
      <c r="J980" s="51">
        <v>900</v>
      </c>
      <c r="K980" s="52">
        <v>900</v>
      </c>
      <c r="L980" s="52">
        <v>900</v>
      </c>
      <c r="U980" s="2">
        <f t="shared" si="192"/>
        <v>1</v>
      </c>
    </row>
    <row r="981" spans="1:21" outlineLevel="1" x14ac:dyDescent="0.25">
      <c r="A981" s="3" t="s">
        <v>1013</v>
      </c>
      <c r="B981" s="103"/>
      <c r="C981" s="103"/>
      <c r="D981" s="4" t="s">
        <v>1160</v>
      </c>
      <c r="E981" s="2" t="s">
        <v>1161</v>
      </c>
      <c r="F981" s="51">
        <v>0</v>
      </c>
      <c r="G981" s="51">
        <v>0</v>
      </c>
      <c r="H981" s="52">
        <v>0</v>
      </c>
      <c r="I981" s="51">
        <v>400</v>
      </c>
      <c r="J981" s="51">
        <v>400</v>
      </c>
      <c r="K981" s="52">
        <v>400</v>
      </c>
      <c r="L981" s="52">
        <v>400</v>
      </c>
      <c r="U981" s="2">
        <f t="shared" si="192"/>
        <v>1</v>
      </c>
    </row>
    <row r="982" spans="1:21" outlineLevel="1" x14ac:dyDescent="0.25">
      <c r="A982" s="3" t="s">
        <v>1014</v>
      </c>
      <c r="B982" s="103"/>
      <c r="C982" s="103"/>
      <c r="D982" s="4" t="s">
        <v>1162</v>
      </c>
      <c r="E982" s="2" t="s">
        <v>1163</v>
      </c>
      <c r="F982" s="51">
        <v>0</v>
      </c>
      <c r="G982" s="51">
        <v>0</v>
      </c>
      <c r="H982" s="52">
        <v>0</v>
      </c>
      <c r="I982" s="51">
        <v>1000</v>
      </c>
      <c r="J982" s="51">
        <v>1000</v>
      </c>
      <c r="K982" s="52">
        <v>1000</v>
      </c>
      <c r="L982" s="52">
        <v>1000</v>
      </c>
      <c r="U982" s="2">
        <f t="shared" si="192"/>
        <v>1</v>
      </c>
    </row>
    <row r="983" spans="1:21" outlineLevel="1" x14ac:dyDescent="0.25">
      <c r="A983" s="3" t="s">
        <v>1070</v>
      </c>
      <c r="B983" s="103"/>
      <c r="C983" s="103"/>
      <c r="D983" s="4" t="s">
        <v>1225</v>
      </c>
      <c r="E983" s="2" t="s">
        <v>1338</v>
      </c>
      <c r="F983" s="51">
        <v>0</v>
      </c>
      <c r="G983" s="51">
        <v>467.76</v>
      </c>
      <c r="H983" s="52">
        <v>0</v>
      </c>
      <c r="I983" s="51">
        <v>0</v>
      </c>
      <c r="J983" s="51">
        <v>467.76</v>
      </c>
      <c r="K983" s="52">
        <v>0</v>
      </c>
      <c r="L983" s="52">
        <v>0</v>
      </c>
      <c r="U983" s="2">
        <f t="shared" si="192"/>
        <v>1</v>
      </c>
    </row>
    <row r="984" spans="1:21" outlineLevel="1" x14ac:dyDescent="0.25">
      <c r="A984" s="3" t="s">
        <v>1064</v>
      </c>
      <c r="B984" s="103"/>
      <c r="C984" s="103"/>
      <c r="D984" s="4" t="s">
        <v>1219</v>
      </c>
      <c r="E984" s="2" t="s">
        <v>1332</v>
      </c>
      <c r="F984" s="51">
        <v>0</v>
      </c>
      <c r="G984" s="51">
        <v>0</v>
      </c>
      <c r="H984" s="52">
        <v>0</v>
      </c>
      <c r="I984" s="51">
        <v>600</v>
      </c>
      <c r="J984" s="51">
        <v>600</v>
      </c>
      <c r="K984" s="52">
        <v>500</v>
      </c>
      <c r="L984" s="52">
        <v>600</v>
      </c>
      <c r="U984" s="2">
        <f t="shared" si="192"/>
        <v>1</v>
      </c>
    </row>
    <row r="985" spans="1:21" outlineLevel="1" x14ac:dyDescent="0.25">
      <c r="A985" s="3" t="s">
        <v>1015</v>
      </c>
      <c r="B985" s="103"/>
      <c r="C985" s="103"/>
      <c r="D985" s="4" t="s">
        <v>1164</v>
      </c>
      <c r="E985" s="2" t="s">
        <v>1165</v>
      </c>
      <c r="F985" s="51">
        <v>0</v>
      </c>
      <c r="G985" s="51">
        <v>0</v>
      </c>
      <c r="H985" s="52">
        <v>0</v>
      </c>
      <c r="I985" s="51">
        <v>400</v>
      </c>
      <c r="J985" s="51">
        <v>400</v>
      </c>
      <c r="K985" s="52">
        <v>400</v>
      </c>
      <c r="L985" s="52">
        <v>400</v>
      </c>
      <c r="U985" s="2">
        <f t="shared" si="192"/>
        <v>1</v>
      </c>
    </row>
    <row r="986" spans="1:21" outlineLevel="1" x14ac:dyDescent="0.25">
      <c r="A986" s="3" t="s">
        <v>1016</v>
      </c>
      <c r="B986" s="103"/>
      <c r="C986" s="103"/>
      <c r="D986" s="4" t="s">
        <v>1166</v>
      </c>
      <c r="E986" s="2" t="s">
        <v>1167</v>
      </c>
      <c r="F986" s="51">
        <v>0</v>
      </c>
      <c r="G986" s="51">
        <v>0</v>
      </c>
      <c r="H986" s="52">
        <v>0</v>
      </c>
      <c r="I986" s="51">
        <v>1000</v>
      </c>
      <c r="J986" s="51">
        <v>1000</v>
      </c>
      <c r="K986" s="52">
        <v>1000</v>
      </c>
      <c r="L986" s="52">
        <v>1000</v>
      </c>
      <c r="U986" s="2">
        <f t="shared" si="192"/>
        <v>1</v>
      </c>
    </row>
    <row r="987" spans="1:21" outlineLevel="1" x14ac:dyDescent="0.25">
      <c r="A987" s="3" t="s">
        <v>976</v>
      </c>
      <c r="B987" s="103"/>
      <c r="C987" s="103"/>
      <c r="D987" s="4" t="s">
        <v>1110</v>
      </c>
      <c r="E987" s="2" t="s">
        <v>1263</v>
      </c>
      <c r="F987" s="51">
        <v>0</v>
      </c>
      <c r="G987" s="51">
        <v>0</v>
      </c>
      <c r="H987" s="52">
        <v>0</v>
      </c>
      <c r="I987" s="51">
        <v>320</v>
      </c>
      <c r="J987" s="51">
        <v>320</v>
      </c>
      <c r="K987" s="52">
        <v>320.14</v>
      </c>
      <c r="L987" s="52">
        <v>320</v>
      </c>
      <c r="U987" s="2">
        <f t="shared" si="192"/>
        <v>1</v>
      </c>
    </row>
    <row r="988" spans="1:21" outlineLevel="1" x14ac:dyDescent="0.25">
      <c r="A988" s="3" t="s">
        <v>1065</v>
      </c>
      <c r="B988" s="103"/>
      <c r="C988" s="103"/>
      <c r="D988" s="4" t="s">
        <v>1220</v>
      </c>
      <c r="E988" s="2" t="s">
        <v>1333</v>
      </c>
      <c r="F988" s="51">
        <v>0</v>
      </c>
      <c r="G988" s="51">
        <v>0</v>
      </c>
      <c r="H988" s="52">
        <v>0</v>
      </c>
      <c r="I988" s="51">
        <v>500</v>
      </c>
      <c r="J988" s="51">
        <v>500</v>
      </c>
      <c r="K988" s="52">
        <v>500</v>
      </c>
      <c r="L988" s="52">
        <v>500</v>
      </c>
      <c r="U988" s="2">
        <f t="shared" si="192"/>
        <v>1</v>
      </c>
    </row>
    <row r="989" spans="1:21" outlineLevel="1" x14ac:dyDescent="0.25">
      <c r="A989" s="3" t="s">
        <v>1017</v>
      </c>
      <c r="B989" s="103"/>
      <c r="C989" s="103"/>
      <c r="D989" s="4" t="s">
        <v>1168</v>
      </c>
      <c r="E989" s="2" t="s">
        <v>1169</v>
      </c>
      <c r="F989" s="51">
        <v>0</v>
      </c>
      <c r="G989" s="51">
        <v>0</v>
      </c>
      <c r="H989" s="52">
        <v>0</v>
      </c>
      <c r="I989" s="51">
        <v>400</v>
      </c>
      <c r="J989" s="51">
        <v>400</v>
      </c>
      <c r="K989" s="52">
        <v>399.55</v>
      </c>
      <c r="L989" s="52">
        <v>400</v>
      </c>
      <c r="U989" s="2">
        <f t="shared" si="192"/>
        <v>1</v>
      </c>
    </row>
    <row r="990" spans="1:21" outlineLevel="1" x14ac:dyDescent="0.25">
      <c r="A990" s="3" t="s">
        <v>1066</v>
      </c>
      <c r="B990" s="103"/>
      <c r="C990" s="103"/>
      <c r="D990" s="4" t="s">
        <v>1221</v>
      </c>
      <c r="E990" s="2" t="s">
        <v>1334</v>
      </c>
      <c r="F990" s="51">
        <v>0</v>
      </c>
      <c r="G990" s="51">
        <v>0</v>
      </c>
      <c r="H990" s="52">
        <v>0</v>
      </c>
      <c r="I990" s="51">
        <v>150</v>
      </c>
      <c r="J990" s="51">
        <v>150</v>
      </c>
      <c r="K990" s="52">
        <v>0</v>
      </c>
      <c r="L990" s="52">
        <v>150</v>
      </c>
      <c r="U990" s="2">
        <f t="shared" si="192"/>
        <v>1</v>
      </c>
    </row>
    <row r="991" spans="1:21" outlineLevel="1" x14ac:dyDescent="0.25">
      <c r="A991" s="3" t="s">
        <v>1067</v>
      </c>
      <c r="B991" s="103"/>
      <c r="C991" s="103"/>
      <c r="D991" s="4" t="s">
        <v>1222</v>
      </c>
      <c r="E991" s="2" t="s">
        <v>1335</v>
      </c>
      <c r="F991" s="51">
        <v>0</v>
      </c>
      <c r="G991" s="51">
        <v>0</v>
      </c>
      <c r="H991" s="52">
        <v>0</v>
      </c>
      <c r="I991" s="51">
        <v>0</v>
      </c>
      <c r="J991" s="51">
        <v>0</v>
      </c>
      <c r="K991" s="52">
        <v>550</v>
      </c>
      <c r="L991" s="52">
        <v>0</v>
      </c>
      <c r="U991" s="2">
        <f t="shared" si="192"/>
        <v>1</v>
      </c>
    </row>
    <row r="992" spans="1:21" outlineLevel="1" x14ac:dyDescent="0.25">
      <c r="A992" s="3" t="s">
        <v>1085</v>
      </c>
      <c r="B992" s="103"/>
      <c r="C992" s="103"/>
      <c r="D992" s="4" t="s">
        <v>1240</v>
      </c>
      <c r="E992" s="2" t="s">
        <v>1353</v>
      </c>
      <c r="F992" s="51">
        <v>0</v>
      </c>
      <c r="G992" s="51">
        <v>5254.39</v>
      </c>
      <c r="H992" s="52">
        <v>0</v>
      </c>
      <c r="I992" s="51">
        <v>3800</v>
      </c>
      <c r="J992" s="51">
        <v>204.48</v>
      </c>
      <c r="K992" s="52">
        <v>3509.47</v>
      </c>
      <c r="L992" s="52">
        <v>3800</v>
      </c>
      <c r="U992" s="2">
        <f t="shared" si="192"/>
        <v>1</v>
      </c>
    </row>
    <row r="993" spans="1:21" outlineLevel="1" x14ac:dyDescent="0.25">
      <c r="A993" s="3" t="s">
        <v>1077</v>
      </c>
      <c r="B993" s="103"/>
      <c r="C993" s="103"/>
      <c r="D993" s="4" t="s">
        <v>1232</v>
      </c>
      <c r="E993" s="2" t="s">
        <v>1345</v>
      </c>
      <c r="F993" s="51">
        <v>0</v>
      </c>
      <c r="G993" s="51">
        <v>0</v>
      </c>
      <c r="H993" s="52">
        <v>0</v>
      </c>
      <c r="I993" s="51">
        <v>0</v>
      </c>
      <c r="J993" s="51">
        <v>0</v>
      </c>
      <c r="K993" s="52">
        <v>27.13</v>
      </c>
      <c r="L993" s="52">
        <v>0</v>
      </c>
      <c r="U993" s="2">
        <f t="shared" si="192"/>
        <v>1</v>
      </c>
    </row>
    <row r="994" spans="1:21" x14ac:dyDescent="0.25">
      <c r="A994" s="22" t="s">
        <v>654</v>
      </c>
      <c r="B994" s="36"/>
      <c r="C994" s="38" t="str">
        <f t="shared" si="190"/>
        <v>8609</v>
      </c>
      <c r="D994" s="38"/>
      <c r="E994" s="38" t="str">
        <f t="shared" si="191"/>
        <v>Outside Printing</v>
      </c>
      <c r="F994" s="53">
        <v>12000</v>
      </c>
      <c r="G994" s="53">
        <v>17137.34</v>
      </c>
      <c r="H994" s="98">
        <v>144.99</v>
      </c>
      <c r="I994" s="53">
        <v>41820</v>
      </c>
      <c r="J994" s="53">
        <v>36459.360000000008</v>
      </c>
      <c r="K994" s="98">
        <v>41782.480000000003</v>
      </c>
      <c r="L994" s="98">
        <v>41820</v>
      </c>
      <c r="O994" s="81" t="s">
        <v>645</v>
      </c>
      <c r="P994" s="82" t="s">
        <v>646</v>
      </c>
      <c r="U994" s="38">
        <f t="shared" si="177"/>
        <v>1</v>
      </c>
    </row>
    <row r="995" spans="1:21" ht="15.75" thickBot="1" x14ac:dyDescent="0.3">
      <c r="B995" s="64"/>
      <c r="C995" s="125" t="s">
        <v>863</v>
      </c>
      <c r="D995" s="125"/>
      <c r="E995" s="125"/>
      <c r="F995" s="54">
        <f>F956+F957+F958+F959+F960+F962+F963+F994</f>
        <v>12000</v>
      </c>
      <c r="G995" s="54">
        <f t="shared" ref="G995:L995" si="193">G956+G957+G958+G959+G960+G962+G963+G994</f>
        <v>17137.34</v>
      </c>
      <c r="H995" s="55">
        <f t="shared" si="193"/>
        <v>144.99</v>
      </c>
      <c r="I995" s="54">
        <f t="shared" si="193"/>
        <v>42620</v>
      </c>
      <c r="J995" s="54">
        <f>J956+J957+J958+J959+J960+J962+J963+J994</f>
        <v>36608.360000000008</v>
      </c>
      <c r="K995" s="55">
        <f t="shared" si="193"/>
        <v>42295.48</v>
      </c>
      <c r="L995" s="55">
        <f t="shared" si="193"/>
        <v>42620</v>
      </c>
      <c r="N995" s="2">
        <v>1</v>
      </c>
      <c r="U995" s="38">
        <f t="shared" si="177"/>
        <v>1</v>
      </c>
    </row>
    <row r="996" spans="1:21" ht="15.75" hidden="1" thickTop="1" x14ac:dyDescent="0.25">
      <c r="B996" s="113" t="s">
        <v>655</v>
      </c>
      <c r="C996" s="113"/>
      <c r="D996" s="113"/>
      <c r="E996" s="113"/>
      <c r="F996" s="58"/>
      <c r="G996" s="58"/>
      <c r="H996" s="58"/>
      <c r="I996" s="58"/>
      <c r="J996" s="58"/>
      <c r="K996" s="58"/>
      <c r="L996" s="58"/>
      <c r="N996" s="2">
        <v>1</v>
      </c>
      <c r="U996" s="38">
        <f t="shared" si="177"/>
        <v>0</v>
      </c>
    </row>
    <row r="997" spans="1:21" ht="15.75" outlineLevel="1" thickTop="1" x14ac:dyDescent="0.25">
      <c r="A997" s="3" t="s">
        <v>989</v>
      </c>
      <c r="B997" s="103"/>
      <c r="C997" s="103"/>
      <c r="D997" s="4" t="s">
        <v>1123</v>
      </c>
      <c r="E997" s="2" t="s">
        <v>1274</v>
      </c>
      <c r="F997" s="51">
        <v>0</v>
      </c>
      <c r="G997" s="51">
        <v>0</v>
      </c>
      <c r="H997" s="52">
        <v>0</v>
      </c>
      <c r="I997" s="51">
        <v>0</v>
      </c>
      <c r="J997" s="51">
        <v>140.26</v>
      </c>
      <c r="K997" s="52">
        <v>0</v>
      </c>
      <c r="L997" s="52">
        <v>0</v>
      </c>
      <c r="U997" s="2">
        <f t="shared" ref="U997:U1003" si="194">+IF(OR(F997&lt;&gt;0,G997&lt;&gt;0,H997&lt;&gt;0,I997&lt;&gt;0,J997&lt;&gt;0,K997&lt;&gt;0,L997&lt;&gt;0),1,)</f>
        <v>1</v>
      </c>
    </row>
    <row r="998" spans="1:21" outlineLevel="1" x14ac:dyDescent="0.25">
      <c r="A998" s="3" t="s">
        <v>966</v>
      </c>
      <c r="B998" s="103"/>
      <c r="C998" s="103"/>
      <c r="D998" s="4" t="s">
        <v>1100</v>
      </c>
      <c r="E998" s="2" t="s">
        <v>1255</v>
      </c>
      <c r="F998" s="51">
        <v>0</v>
      </c>
      <c r="G998" s="51">
        <v>0</v>
      </c>
      <c r="H998" s="52">
        <v>13</v>
      </c>
      <c r="I998" s="51">
        <v>0</v>
      </c>
      <c r="J998" s="51">
        <v>0</v>
      </c>
      <c r="K998" s="52">
        <v>30</v>
      </c>
      <c r="L998" s="52">
        <v>0</v>
      </c>
      <c r="U998" s="2">
        <f t="shared" si="194"/>
        <v>1</v>
      </c>
    </row>
    <row r="999" spans="1:21" outlineLevel="1" x14ac:dyDescent="0.25">
      <c r="A999" s="3" t="s">
        <v>974</v>
      </c>
      <c r="B999" s="103"/>
      <c r="C999" s="103"/>
      <c r="D999" s="4" t="s">
        <v>1108</v>
      </c>
      <c r="E999" s="2" t="s">
        <v>1148</v>
      </c>
      <c r="F999" s="51">
        <v>0</v>
      </c>
      <c r="G999" s="51">
        <v>0</v>
      </c>
      <c r="H999" s="52">
        <v>0</v>
      </c>
      <c r="I999" s="51">
        <v>0</v>
      </c>
      <c r="J999" s="51">
        <v>0</v>
      </c>
      <c r="K999" s="52">
        <v>36.9</v>
      </c>
      <c r="L999" s="52">
        <v>0</v>
      </c>
      <c r="U999" s="2">
        <f t="shared" si="194"/>
        <v>1</v>
      </c>
    </row>
    <row r="1000" spans="1:21" outlineLevel="1" x14ac:dyDescent="0.25">
      <c r="A1000" s="3" t="s">
        <v>1020</v>
      </c>
      <c r="B1000" s="103"/>
      <c r="C1000" s="103"/>
      <c r="D1000" s="4" t="s">
        <v>1174</v>
      </c>
      <c r="E1000" s="2" t="s">
        <v>1175</v>
      </c>
      <c r="F1000" s="51">
        <v>300</v>
      </c>
      <c r="G1000" s="51">
        <v>300.39999999999998</v>
      </c>
      <c r="H1000" s="52">
        <v>305.05</v>
      </c>
      <c r="I1000" s="51">
        <v>4500</v>
      </c>
      <c r="J1000" s="51">
        <v>2902.25</v>
      </c>
      <c r="K1000" s="52">
        <v>3868.36</v>
      </c>
      <c r="L1000" s="52">
        <v>4500</v>
      </c>
      <c r="U1000" s="2">
        <f t="shared" si="194"/>
        <v>1</v>
      </c>
    </row>
    <row r="1001" spans="1:21" outlineLevel="1" x14ac:dyDescent="0.25">
      <c r="A1001" s="3" t="s">
        <v>1018</v>
      </c>
      <c r="B1001" s="103"/>
      <c r="C1001" s="103"/>
      <c r="D1001" s="4" t="s">
        <v>1170</v>
      </c>
      <c r="E1001" s="2" t="s">
        <v>1171</v>
      </c>
      <c r="F1001" s="51">
        <v>0</v>
      </c>
      <c r="G1001" s="51">
        <v>0</v>
      </c>
      <c r="H1001" s="52">
        <v>114.82</v>
      </c>
      <c r="I1001" s="51">
        <v>1000</v>
      </c>
      <c r="J1001" s="51">
        <v>309.58</v>
      </c>
      <c r="K1001" s="52">
        <v>629.80999999999995</v>
      </c>
      <c r="L1001" s="52">
        <v>1000</v>
      </c>
      <c r="U1001" s="2">
        <f t="shared" si="194"/>
        <v>1</v>
      </c>
    </row>
    <row r="1002" spans="1:21" outlineLevel="1" x14ac:dyDescent="0.25">
      <c r="A1002" s="3" t="s">
        <v>1019</v>
      </c>
      <c r="B1002" s="103"/>
      <c r="C1002" s="103"/>
      <c r="D1002" s="4" t="s">
        <v>1172</v>
      </c>
      <c r="E1002" s="2" t="s">
        <v>1173</v>
      </c>
      <c r="F1002" s="51">
        <v>300</v>
      </c>
      <c r="G1002" s="51">
        <v>918.56</v>
      </c>
      <c r="H1002" s="52">
        <v>1033.1300000000001</v>
      </c>
      <c r="I1002" s="51">
        <v>10000</v>
      </c>
      <c r="J1002" s="51">
        <v>7430.34</v>
      </c>
      <c r="K1002" s="52">
        <v>8269.99</v>
      </c>
      <c r="L1002" s="52">
        <v>10000</v>
      </c>
      <c r="U1002" s="2">
        <f t="shared" si="194"/>
        <v>1</v>
      </c>
    </row>
    <row r="1003" spans="1:21" outlineLevel="1" x14ac:dyDescent="0.25">
      <c r="A1003" s="3" t="s">
        <v>1077</v>
      </c>
      <c r="B1003" s="103"/>
      <c r="C1003" s="103"/>
      <c r="D1003" s="4" t="s">
        <v>1232</v>
      </c>
      <c r="E1003" s="2" t="s">
        <v>1345</v>
      </c>
      <c r="F1003" s="51">
        <v>300</v>
      </c>
      <c r="G1003" s="51">
        <v>266.97000000000003</v>
      </c>
      <c r="H1003" s="52">
        <v>291.07</v>
      </c>
      <c r="I1003" s="51">
        <v>4000</v>
      </c>
      <c r="J1003" s="51">
        <v>2665.62</v>
      </c>
      <c r="K1003" s="52">
        <v>3957.21</v>
      </c>
      <c r="L1003" s="52">
        <v>4000</v>
      </c>
      <c r="U1003" s="2">
        <f t="shared" si="194"/>
        <v>1</v>
      </c>
    </row>
    <row r="1004" spans="1:21" x14ac:dyDescent="0.25">
      <c r="A1004" s="22" t="s">
        <v>678</v>
      </c>
      <c r="B1004" s="36"/>
      <c r="C1004" s="38" t="str">
        <f t="shared" ref="C1004:C1051" si="195">+IF(OR(F1004&lt;&gt;0,G1004&lt;&gt;0,H1004&lt;&gt;0,I1004&lt;&gt;0,J1004&lt;&gt;0,K1004&lt;&gt;0,L1004&lt;&gt;0),O1004,)</f>
        <v>8702</v>
      </c>
      <c r="D1004" s="38"/>
      <c r="E1004" s="38" t="str">
        <f t="shared" ref="E1004:E1051" si="196">+IF(OR(F1004&lt;&gt;0,G1004&lt;&gt;0,H1004&lt;&gt;0,I1004&lt;&gt;0,J1004&lt;&gt;0,K1004&lt;&gt;0,L1004&lt;&gt;0),P1004,)</f>
        <v>Gas and Oil</v>
      </c>
      <c r="F1004" s="53">
        <v>900</v>
      </c>
      <c r="G1004" s="53">
        <v>1485.93</v>
      </c>
      <c r="H1004" s="98">
        <v>1757.07</v>
      </c>
      <c r="I1004" s="53">
        <v>19500</v>
      </c>
      <c r="J1004" s="53">
        <v>13448.05</v>
      </c>
      <c r="K1004" s="98">
        <v>16792.27</v>
      </c>
      <c r="L1004" s="98">
        <v>19500</v>
      </c>
      <c r="O1004" s="81" t="s">
        <v>656</v>
      </c>
      <c r="P1004" s="82" t="s">
        <v>657</v>
      </c>
      <c r="U1004" s="38">
        <f t="shared" si="177"/>
        <v>1</v>
      </c>
    </row>
    <row r="1005" spans="1:21" outlineLevel="1" x14ac:dyDescent="0.25">
      <c r="A1005" s="3" t="s">
        <v>1020</v>
      </c>
      <c r="B1005" s="103"/>
      <c r="C1005" s="103"/>
      <c r="D1005" s="4" t="s">
        <v>1174</v>
      </c>
      <c r="E1005" s="2" t="s">
        <v>1175</v>
      </c>
      <c r="F1005" s="51">
        <v>0</v>
      </c>
      <c r="G1005" s="51">
        <v>720.22</v>
      </c>
      <c r="H1005" s="52">
        <v>0</v>
      </c>
      <c r="I1005" s="51">
        <v>2500</v>
      </c>
      <c r="J1005" s="51">
        <v>3184.31</v>
      </c>
      <c r="K1005" s="52">
        <v>2066.16</v>
      </c>
      <c r="L1005" s="52">
        <v>2500</v>
      </c>
      <c r="U1005" s="2">
        <f t="shared" ref="U1005:U1009" si="197">+IF(OR(F1005&lt;&gt;0,G1005&lt;&gt;0,H1005&lt;&gt;0,I1005&lt;&gt;0,J1005&lt;&gt;0,K1005&lt;&gt;0,L1005&lt;&gt;0),1,)</f>
        <v>1</v>
      </c>
    </row>
    <row r="1006" spans="1:21" outlineLevel="1" x14ac:dyDescent="0.25">
      <c r="A1006" s="3" t="s">
        <v>1018</v>
      </c>
      <c r="B1006" s="103"/>
      <c r="C1006" s="103"/>
      <c r="D1006" s="4" t="s">
        <v>1170</v>
      </c>
      <c r="E1006" s="2" t="s">
        <v>1171</v>
      </c>
      <c r="F1006" s="51">
        <v>0</v>
      </c>
      <c r="G1006" s="51">
        <v>527.65</v>
      </c>
      <c r="H1006" s="52">
        <v>0</v>
      </c>
      <c r="I1006" s="51">
        <v>500</v>
      </c>
      <c r="J1006" s="51">
        <v>4108.03</v>
      </c>
      <c r="K1006" s="52">
        <v>295.58</v>
      </c>
      <c r="L1006" s="52">
        <v>500</v>
      </c>
      <c r="U1006" s="2">
        <f t="shared" si="197"/>
        <v>1</v>
      </c>
    </row>
    <row r="1007" spans="1:21" outlineLevel="1" x14ac:dyDescent="0.25">
      <c r="A1007" s="3" t="s">
        <v>1019</v>
      </c>
      <c r="B1007" s="103"/>
      <c r="C1007" s="103"/>
      <c r="D1007" s="4" t="s">
        <v>1172</v>
      </c>
      <c r="E1007" s="2" t="s">
        <v>1173</v>
      </c>
      <c r="F1007" s="51">
        <v>0</v>
      </c>
      <c r="G1007" s="51">
        <v>434.52</v>
      </c>
      <c r="H1007" s="52">
        <v>1029.24</v>
      </c>
      <c r="I1007" s="51">
        <v>4000</v>
      </c>
      <c r="J1007" s="51">
        <v>6946.3</v>
      </c>
      <c r="K1007" s="52">
        <v>3700.57</v>
      </c>
      <c r="L1007" s="52">
        <v>4000</v>
      </c>
      <c r="U1007" s="2">
        <f t="shared" si="197"/>
        <v>1</v>
      </c>
    </row>
    <row r="1008" spans="1:21" outlineLevel="1" x14ac:dyDescent="0.25">
      <c r="A1008" s="3" t="s">
        <v>994</v>
      </c>
      <c r="B1008" s="103"/>
      <c r="C1008" s="103"/>
      <c r="D1008" s="4" t="s">
        <v>1128</v>
      </c>
      <c r="E1008" s="2" t="s">
        <v>1279</v>
      </c>
      <c r="F1008" s="51">
        <v>0</v>
      </c>
      <c r="G1008" s="51">
        <v>0</v>
      </c>
      <c r="H1008" s="52">
        <v>0</v>
      </c>
      <c r="I1008" s="51">
        <v>0</v>
      </c>
      <c r="J1008" s="51">
        <v>0</v>
      </c>
      <c r="K1008" s="52">
        <v>20</v>
      </c>
      <c r="L1008" s="52">
        <v>0</v>
      </c>
      <c r="U1008" s="2">
        <f t="shared" si="197"/>
        <v>1</v>
      </c>
    </row>
    <row r="1009" spans="1:21" outlineLevel="1" x14ac:dyDescent="0.25">
      <c r="A1009" s="3" t="s">
        <v>1077</v>
      </c>
      <c r="B1009" s="103"/>
      <c r="C1009" s="103"/>
      <c r="D1009" s="4" t="s">
        <v>1232</v>
      </c>
      <c r="E1009" s="2" t="s">
        <v>1345</v>
      </c>
      <c r="F1009" s="51">
        <v>0</v>
      </c>
      <c r="G1009" s="51">
        <v>0</v>
      </c>
      <c r="H1009" s="52">
        <v>69.430000000000007</v>
      </c>
      <c r="I1009" s="51">
        <v>2500</v>
      </c>
      <c r="J1009" s="51">
        <v>3533.6</v>
      </c>
      <c r="K1009" s="52">
        <v>2397.89</v>
      </c>
      <c r="L1009" s="52">
        <v>2500</v>
      </c>
      <c r="U1009" s="2">
        <f t="shared" si="197"/>
        <v>1</v>
      </c>
    </row>
    <row r="1010" spans="1:21" x14ac:dyDescent="0.25">
      <c r="A1010" s="22" t="s">
        <v>679</v>
      </c>
      <c r="B1010" s="36"/>
      <c r="C1010" s="38" t="str">
        <f t="shared" si="195"/>
        <v>8703</v>
      </c>
      <c r="D1010" s="38"/>
      <c r="E1010" s="38" t="str">
        <f t="shared" si="196"/>
        <v>Vehicles repairs</v>
      </c>
      <c r="F1010" s="53">
        <v>0</v>
      </c>
      <c r="G1010" s="53">
        <v>1682.3899999999999</v>
      </c>
      <c r="H1010" s="98">
        <v>1098.67</v>
      </c>
      <c r="I1010" s="53">
        <v>9500</v>
      </c>
      <c r="J1010" s="53">
        <v>17772.239999999998</v>
      </c>
      <c r="K1010" s="98">
        <v>8480.1999999999989</v>
      </c>
      <c r="L1010" s="98">
        <v>9500</v>
      </c>
      <c r="O1010" s="81" t="s">
        <v>658</v>
      </c>
      <c r="P1010" s="82" t="s">
        <v>659</v>
      </c>
      <c r="U1010" s="38">
        <f t="shared" si="177"/>
        <v>1</v>
      </c>
    </row>
    <row r="1011" spans="1:21" outlineLevel="1" x14ac:dyDescent="0.25">
      <c r="A1011" s="3" t="s">
        <v>1020</v>
      </c>
      <c r="B1011" s="103"/>
      <c r="C1011" s="103"/>
      <c r="D1011" s="4" t="s">
        <v>1174</v>
      </c>
      <c r="E1011" s="2" t="s">
        <v>1175</v>
      </c>
      <c r="F1011" s="51">
        <v>0</v>
      </c>
      <c r="G1011" s="51">
        <v>0</v>
      </c>
      <c r="H1011" s="52">
        <v>0</v>
      </c>
      <c r="I1011" s="51">
        <v>600</v>
      </c>
      <c r="J1011" s="51">
        <v>261</v>
      </c>
      <c r="K1011" s="52">
        <v>268</v>
      </c>
      <c r="L1011" s="52">
        <v>600</v>
      </c>
      <c r="U1011" s="2">
        <f t="shared" ref="U1011:U1013" si="198">+IF(OR(F1011&lt;&gt;0,G1011&lt;&gt;0,H1011&lt;&gt;0,I1011&lt;&gt;0,J1011&lt;&gt;0,K1011&lt;&gt;0,L1011&lt;&gt;0),1,)</f>
        <v>1</v>
      </c>
    </row>
    <row r="1012" spans="1:21" outlineLevel="1" x14ac:dyDescent="0.25">
      <c r="A1012" s="3" t="s">
        <v>1019</v>
      </c>
      <c r="B1012" s="103"/>
      <c r="C1012" s="103"/>
      <c r="D1012" s="4" t="s">
        <v>1172</v>
      </c>
      <c r="E1012" s="2" t="s">
        <v>1173</v>
      </c>
      <c r="F1012" s="51">
        <v>0</v>
      </c>
      <c r="G1012" s="51">
        <v>0</v>
      </c>
      <c r="H1012" s="52">
        <v>0</v>
      </c>
      <c r="I1012" s="51">
        <v>800</v>
      </c>
      <c r="J1012" s="51">
        <v>393</v>
      </c>
      <c r="K1012" s="52">
        <v>669</v>
      </c>
      <c r="L1012" s="52">
        <v>800</v>
      </c>
      <c r="U1012" s="2">
        <f t="shared" si="198"/>
        <v>1</v>
      </c>
    </row>
    <row r="1013" spans="1:21" outlineLevel="1" x14ac:dyDescent="0.25">
      <c r="A1013" s="3" t="s">
        <v>1077</v>
      </c>
      <c r="B1013" s="103"/>
      <c r="C1013" s="103"/>
      <c r="D1013" s="4" t="s">
        <v>1232</v>
      </c>
      <c r="E1013" s="2" t="s">
        <v>1345</v>
      </c>
      <c r="F1013" s="51">
        <v>200</v>
      </c>
      <c r="G1013" s="51">
        <v>0</v>
      </c>
      <c r="H1013" s="52">
        <v>0</v>
      </c>
      <c r="I1013" s="51">
        <v>1000</v>
      </c>
      <c r="J1013" s="51">
        <v>628</v>
      </c>
      <c r="K1013" s="52">
        <v>905</v>
      </c>
      <c r="L1013" s="52">
        <v>1000</v>
      </c>
      <c r="U1013" s="2">
        <f t="shared" si="198"/>
        <v>1</v>
      </c>
    </row>
    <row r="1014" spans="1:21" x14ac:dyDescent="0.25">
      <c r="A1014" s="22" t="s">
        <v>680</v>
      </c>
      <c r="B1014" s="36"/>
      <c r="C1014" s="38" t="str">
        <f t="shared" si="195"/>
        <v>8705</v>
      </c>
      <c r="D1014" s="38"/>
      <c r="E1014" s="38" t="str">
        <f t="shared" si="196"/>
        <v>Vehicles License and Permits</v>
      </c>
      <c r="F1014" s="53">
        <v>200</v>
      </c>
      <c r="G1014" s="53">
        <v>0</v>
      </c>
      <c r="H1014" s="98">
        <v>0</v>
      </c>
      <c r="I1014" s="53">
        <v>2400</v>
      </c>
      <c r="J1014" s="53">
        <v>1282</v>
      </c>
      <c r="K1014" s="98">
        <v>1842</v>
      </c>
      <c r="L1014" s="98">
        <v>2400</v>
      </c>
      <c r="O1014" s="81" t="s">
        <v>660</v>
      </c>
      <c r="P1014" s="82" t="s">
        <v>661</v>
      </c>
      <c r="U1014" s="38">
        <f t="shared" si="177"/>
        <v>1</v>
      </c>
    </row>
    <row r="1015" spans="1:21" hidden="1" x14ac:dyDescent="0.25">
      <c r="A1015" s="22" t="s">
        <v>681</v>
      </c>
      <c r="B1015" s="36"/>
      <c r="C1015" s="38">
        <f t="shared" si="195"/>
        <v>0</v>
      </c>
      <c r="D1015" s="38"/>
      <c r="E1015" s="38">
        <f t="shared" si="196"/>
        <v>0</v>
      </c>
      <c r="F1015" s="53">
        <v>0</v>
      </c>
      <c r="G1015" s="53">
        <v>0</v>
      </c>
      <c r="H1015" s="98">
        <v>0</v>
      </c>
      <c r="I1015" s="53">
        <v>0</v>
      </c>
      <c r="J1015" s="53">
        <v>0</v>
      </c>
      <c r="K1015" s="98">
        <v>0</v>
      </c>
      <c r="L1015" s="98">
        <v>0</v>
      </c>
      <c r="O1015" s="81" t="s">
        <v>662</v>
      </c>
      <c r="P1015" s="82" t="s">
        <v>663</v>
      </c>
      <c r="U1015" s="38">
        <f t="shared" si="177"/>
        <v>0</v>
      </c>
    </row>
    <row r="1016" spans="1:21" outlineLevel="1" x14ac:dyDescent="0.25">
      <c r="A1016" s="3" t="s">
        <v>989</v>
      </c>
      <c r="B1016" s="103"/>
      <c r="C1016" s="103"/>
      <c r="D1016" s="4" t="s">
        <v>1123</v>
      </c>
      <c r="E1016" s="2" t="s">
        <v>1274</v>
      </c>
      <c r="F1016" s="51">
        <v>378</v>
      </c>
      <c r="G1016" s="51">
        <v>562.19000000000005</v>
      </c>
      <c r="H1016" s="52">
        <v>1023.75</v>
      </c>
      <c r="I1016" s="51">
        <v>4536</v>
      </c>
      <c r="J1016" s="51">
        <v>6754.9</v>
      </c>
      <c r="K1016" s="52">
        <v>8730.4</v>
      </c>
      <c r="L1016" s="52">
        <v>4536</v>
      </c>
      <c r="U1016" s="2">
        <f t="shared" ref="U1016:U1021" si="199">+IF(OR(F1016&lt;&gt;0,G1016&lt;&gt;0,H1016&lt;&gt;0,I1016&lt;&gt;0,J1016&lt;&gt;0,K1016&lt;&gt;0,L1016&lt;&gt;0),1,)</f>
        <v>1</v>
      </c>
    </row>
    <row r="1017" spans="1:21" outlineLevel="1" x14ac:dyDescent="0.25">
      <c r="A1017" s="3" t="s">
        <v>966</v>
      </c>
      <c r="B1017" s="103"/>
      <c r="C1017" s="103"/>
      <c r="D1017" s="4" t="s">
        <v>1100</v>
      </c>
      <c r="E1017" s="2" t="s">
        <v>1255</v>
      </c>
      <c r="F1017" s="51">
        <v>216</v>
      </c>
      <c r="G1017" s="51">
        <v>0</v>
      </c>
      <c r="H1017" s="52">
        <v>35</v>
      </c>
      <c r="I1017" s="51">
        <v>2592</v>
      </c>
      <c r="J1017" s="51">
        <v>2331.2800000000002</v>
      </c>
      <c r="K1017" s="52">
        <v>35</v>
      </c>
      <c r="L1017" s="52">
        <v>2592</v>
      </c>
      <c r="U1017" s="2">
        <f t="shared" si="199"/>
        <v>1</v>
      </c>
    </row>
    <row r="1018" spans="1:21" outlineLevel="1" x14ac:dyDescent="0.25">
      <c r="A1018" s="3" t="s">
        <v>1020</v>
      </c>
      <c r="B1018" s="103"/>
      <c r="C1018" s="103"/>
      <c r="D1018" s="4" t="s">
        <v>1174</v>
      </c>
      <c r="E1018" s="2" t="s">
        <v>1175</v>
      </c>
      <c r="F1018" s="51">
        <v>0</v>
      </c>
      <c r="G1018" s="51">
        <v>0</v>
      </c>
      <c r="H1018" s="52">
        <v>-19.8</v>
      </c>
      <c r="I1018" s="51">
        <v>0</v>
      </c>
      <c r="J1018" s="51">
        <v>0</v>
      </c>
      <c r="K1018" s="52">
        <v>-90.6</v>
      </c>
      <c r="L1018" s="52">
        <v>0</v>
      </c>
      <c r="U1018" s="2">
        <f t="shared" si="199"/>
        <v>1</v>
      </c>
    </row>
    <row r="1019" spans="1:21" outlineLevel="1" x14ac:dyDescent="0.25">
      <c r="A1019" s="3" t="s">
        <v>1018</v>
      </c>
      <c r="B1019" s="103"/>
      <c r="C1019" s="103"/>
      <c r="D1019" s="4" t="s">
        <v>1170</v>
      </c>
      <c r="E1019" s="2" t="s">
        <v>1171</v>
      </c>
      <c r="F1019" s="51">
        <v>0</v>
      </c>
      <c r="G1019" s="51">
        <v>0</v>
      </c>
      <c r="H1019" s="52">
        <v>96.75</v>
      </c>
      <c r="I1019" s="51">
        <v>500</v>
      </c>
      <c r="J1019" s="51">
        <v>115.02</v>
      </c>
      <c r="K1019" s="52">
        <v>508.8</v>
      </c>
      <c r="L1019" s="52">
        <v>500</v>
      </c>
      <c r="U1019" s="2">
        <f t="shared" si="199"/>
        <v>1</v>
      </c>
    </row>
    <row r="1020" spans="1:21" outlineLevel="1" x14ac:dyDescent="0.25">
      <c r="A1020" s="3" t="s">
        <v>1089</v>
      </c>
      <c r="B1020" s="103"/>
      <c r="C1020" s="103"/>
      <c r="D1020" s="4" t="s">
        <v>1244</v>
      </c>
      <c r="E1020" s="2" t="s">
        <v>1357</v>
      </c>
      <c r="F1020" s="51">
        <v>0</v>
      </c>
      <c r="G1020" s="51">
        <v>0</v>
      </c>
      <c r="H1020" s="52">
        <v>0</v>
      </c>
      <c r="I1020" s="51">
        <v>400</v>
      </c>
      <c r="J1020" s="51">
        <v>0</v>
      </c>
      <c r="K1020" s="52">
        <v>370.63</v>
      </c>
      <c r="L1020" s="52">
        <v>400</v>
      </c>
      <c r="U1020" s="2">
        <f t="shared" si="199"/>
        <v>1</v>
      </c>
    </row>
    <row r="1021" spans="1:21" outlineLevel="1" x14ac:dyDescent="0.25">
      <c r="A1021" s="3" t="s">
        <v>1077</v>
      </c>
      <c r="B1021" s="103"/>
      <c r="C1021" s="103"/>
      <c r="D1021" s="4" t="s">
        <v>1232</v>
      </c>
      <c r="E1021" s="2" t="s">
        <v>1345</v>
      </c>
      <c r="F1021" s="51">
        <v>5000</v>
      </c>
      <c r="G1021" s="51">
        <v>4503.17</v>
      </c>
      <c r="H1021" s="52">
        <v>5696.53</v>
      </c>
      <c r="I1021" s="51">
        <v>60000</v>
      </c>
      <c r="J1021" s="51">
        <v>37261.599999999999</v>
      </c>
      <c r="K1021" s="52">
        <v>69648.86</v>
      </c>
      <c r="L1021" s="52">
        <v>60000</v>
      </c>
      <c r="U1021" s="2">
        <f t="shared" si="199"/>
        <v>1</v>
      </c>
    </row>
    <row r="1022" spans="1:21" x14ac:dyDescent="0.25">
      <c r="A1022" s="22" t="s">
        <v>682</v>
      </c>
      <c r="B1022" s="36"/>
      <c r="C1022" s="38" t="str">
        <f t="shared" si="195"/>
        <v>8707</v>
      </c>
      <c r="D1022" s="38"/>
      <c r="E1022" s="38" t="str">
        <f t="shared" si="196"/>
        <v>Mileage and Allowance</v>
      </c>
      <c r="F1022" s="53">
        <v>5594</v>
      </c>
      <c r="G1022" s="53">
        <v>5065.3600000000006</v>
      </c>
      <c r="H1022" s="98">
        <v>6832.23</v>
      </c>
      <c r="I1022" s="53">
        <v>68028</v>
      </c>
      <c r="J1022" s="53">
        <v>46462.8</v>
      </c>
      <c r="K1022" s="98">
        <v>79203.09</v>
      </c>
      <c r="L1022" s="98">
        <v>68028</v>
      </c>
      <c r="O1022" s="81" t="s">
        <v>664</v>
      </c>
      <c r="P1022" s="82" t="s">
        <v>665</v>
      </c>
      <c r="U1022" s="38">
        <f t="shared" si="177"/>
        <v>1</v>
      </c>
    </row>
    <row r="1023" spans="1:21" hidden="1" x14ac:dyDescent="0.25">
      <c r="A1023" s="22" t="s">
        <v>683</v>
      </c>
      <c r="B1023" s="36"/>
      <c r="C1023" s="38">
        <f t="shared" si="195"/>
        <v>0</v>
      </c>
      <c r="D1023" s="38"/>
      <c r="E1023" s="38">
        <f t="shared" si="196"/>
        <v>0</v>
      </c>
      <c r="F1023" s="53">
        <v>0</v>
      </c>
      <c r="G1023" s="53">
        <v>0</v>
      </c>
      <c r="H1023" s="98">
        <v>0</v>
      </c>
      <c r="I1023" s="53">
        <v>0</v>
      </c>
      <c r="J1023" s="53">
        <v>0</v>
      </c>
      <c r="K1023" s="98">
        <v>0</v>
      </c>
      <c r="L1023" s="98">
        <v>0</v>
      </c>
      <c r="O1023" s="81" t="s">
        <v>666</v>
      </c>
      <c r="P1023" s="82" t="s">
        <v>667</v>
      </c>
      <c r="U1023" s="38">
        <f t="shared" si="177"/>
        <v>0</v>
      </c>
    </row>
    <row r="1024" spans="1:21" outlineLevel="1" x14ac:dyDescent="0.25">
      <c r="A1024" s="3" t="s">
        <v>972</v>
      </c>
      <c r="B1024" s="103"/>
      <c r="C1024" s="103"/>
      <c r="D1024" s="4" t="s">
        <v>1106</v>
      </c>
      <c r="E1024" s="2" t="s">
        <v>1261</v>
      </c>
      <c r="F1024" s="51">
        <v>0</v>
      </c>
      <c r="G1024" s="51">
        <v>0</v>
      </c>
      <c r="H1024" s="52">
        <v>0</v>
      </c>
      <c r="I1024" s="51">
        <v>3000</v>
      </c>
      <c r="J1024" s="51">
        <v>0</v>
      </c>
      <c r="K1024" s="52">
        <v>215.82</v>
      </c>
      <c r="L1024" s="52">
        <v>3000</v>
      </c>
      <c r="U1024" s="2">
        <f t="shared" ref="U1024:U1030" si="200">+IF(OR(F1024&lt;&gt;0,G1024&lt;&gt;0,H1024&lt;&gt;0,I1024&lt;&gt;0,J1024&lt;&gt;0,K1024&lt;&gt;0,L1024&lt;&gt;0),1,)</f>
        <v>1</v>
      </c>
    </row>
    <row r="1025" spans="1:21" outlineLevel="1" x14ac:dyDescent="0.25">
      <c r="A1025" s="3" t="s">
        <v>975</v>
      </c>
      <c r="B1025" s="103"/>
      <c r="C1025" s="103"/>
      <c r="D1025" s="4" t="s">
        <v>1109</v>
      </c>
      <c r="E1025" s="2" t="s">
        <v>1153</v>
      </c>
      <c r="F1025" s="51">
        <v>0</v>
      </c>
      <c r="G1025" s="51">
        <v>0</v>
      </c>
      <c r="H1025" s="52">
        <v>0</v>
      </c>
      <c r="I1025" s="51">
        <v>1500</v>
      </c>
      <c r="J1025" s="51">
        <v>0</v>
      </c>
      <c r="K1025" s="52">
        <v>525.20000000000005</v>
      </c>
      <c r="L1025" s="52">
        <v>1500</v>
      </c>
      <c r="U1025" s="2">
        <f t="shared" si="200"/>
        <v>1</v>
      </c>
    </row>
    <row r="1026" spans="1:21" outlineLevel="1" x14ac:dyDescent="0.25">
      <c r="A1026" s="3" t="s">
        <v>1020</v>
      </c>
      <c r="B1026" s="103"/>
      <c r="C1026" s="103"/>
      <c r="D1026" s="4" t="s">
        <v>1174</v>
      </c>
      <c r="E1026" s="2" t="s">
        <v>1175</v>
      </c>
      <c r="F1026" s="51">
        <v>0</v>
      </c>
      <c r="G1026" s="51">
        <v>0</v>
      </c>
      <c r="H1026" s="52">
        <v>0</v>
      </c>
      <c r="I1026" s="51">
        <v>0</v>
      </c>
      <c r="J1026" s="51">
        <v>0</v>
      </c>
      <c r="K1026" s="52">
        <v>8.51</v>
      </c>
      <c r="L1026" s="52">
        <v>0</v>
      </c>
      <c r="U1026" s="2">
        <f t="shared" si="200"/>
        <v>1</v>
      </c>
    </row>
    <row r="1027" spans="1:21" outlineLevel="1" x14ac:dyDescent="0.25">
      <c r="A1027" s="3" t="s">
        <v>1019</v>
      </c>
      <c r="B1027" s="103"/>
      <c r="C1027" s="103"/>
      <c r="D1027" s="4" t="s">
        <v>1172</v>
      </c>
      <c r="E1027" s="2" t="s">
        <v>1173</v>
      </c>
      <c r="F1027" s="51">
        <v>0</v>
      </c>
      <c r="G1027" s="51">
        <v>0</v>
      </c>
      <c r="H1027" s="52">
        <v>0</v>
      </c>
      <c r="I1027" s="51">
        <v>900</v>
      </c>
      <c r="J1027" s="51">
        <v>1924.77</v>
      </c>
      <c r="K1027" s="52">
        <v>11</v>
      </c>
      <c r="L1027" s="52">
        <v>900</v>
      </c>
      <c r="U1027" s="2">
        <f t="shared" si="200"/>
        <v>1</v>
      </c>
    </row>
    <row r="1028" spans="1:21" outlineLevel="1" x14ac:dyDescent="0.25">
      <c r="A1028" s="3" t="s">
        <v>1005</v>
      </c>
      <c r="B1028" s="103"/>
      <c r="C1028" s="103"/>
      <c r="D1028" s="4" t="s">
        <v>1139</v>
      </c>
      <c r="E1028" s="2" t="s">
        <v>1288</v>
      </c>
      <c r="F1028" s="51">
        <v>0</v>
      </c>
      <c r="G1028" s="51">
        <v>0</v>
      </c>
      <c r="H1028" s="52">
        <v>0</v>
      </c>
      <c r="I1028" s="51">
        <v>0</v>
      </c>
      <c r="J1028" s="51">
        <v>740.92</v>
      </c>
      <c r="K1028" s="52">
        <v>0</v>
      </c>
      <c r="L1028" s="52">
        <v>0</v>
      </c>
      <c r="U1028" s="2">
        <f t="shared" si="200"/>
        <v>1</v>
      </c>
    </row>
    <row r="1029" spans="1:21" outlineLevel="1" x14ac:dyDescent="0.25">
      <c r="A1029" s="3" t="s">
        <v>1089</v>
      </c>
      <c r="B1029" s="103"/>
      <c r="C1029" s="103"/>
      <c r="D1029" s="4" t="s">
        <v>1244</v>
      </c>
      <c r="E1029" s="2" t="s">
        <v>1357</v>
      </c>
      <c r="F1029" s="51">
        <v>0</v>
      </c>
      <c r="G1029" s="51">
        <v>0</v>
      </c>
      <c r="H1029" s="52">
        <v>0</v>
      </c>
      <c r="I1029" s="51">
        <v>350</v>
      </c>
      <c r="J1029" s="51">
        <v>67.209999999999994</v>
      </c>
      <c r="K1029" s="52">
        <v>394.78</v>
      </c>
      <c r="L1029" s="52">
        <v>350</v>
      </c>
      <c r="U1029" s="2">
        <f t="shared" si="200"/>
        <v>1</v>
      </c>
    </row>
    <row r="1030" spans="1:21" outlineLevel="1" x14ac:dyDescent="0.25">
      <c r="A1030" s="3" t="s">
        <v>1077</v>
      </c>
      <c r="B1030" s="103"/>
      <c r="C1030" s="103"/>
      <c r="D1030" s="4" t="s">
        <v>1232</v>
      </c>
      <c r="E1030" s="2" t="s">
        <v>1345</v>
      </c>
      <c r="F1030" s="51">
        <v>908</v>
      </c>
      <c r="G1030" s="51">
        <v>0</v>
      </c>
      <c r="H1030" s="52">
        <v>1356.44</v>
      </c>
      <c r="I1030" s="51">
        <v>10900</v>
      </c>
      <c r="J1030" s="51">
        <v>1179</v>
      </c>
      <c r="K1030" s="52">
        <v>12667.96</v>
      </c>
      <c r="L1030" s="52">
        <v>10900</v>
      </c>
      <c r="U1030" s="2">
        <f t="shared" si="200"/>
        <v>1</v>
      </c>
    </row>
    <row r="1031" spans="1:21" x14ac:dyDescent="0.25">
      <c r="A1031" s="22" t="s">
        <v>684</v>
      </c>
      <c r="B1031" s="36"/>
      <c r="C1031" s="38" t="str">
        <f t="shared" si="195"/>
        <v>8709</v>
      </c>
      <c r="D1031" s="38"/>
      <c r="E1031" s="38" t="str">
        <f t="shared" si="196"/>
        <v>Hotel, Meals and Incidentals</v>
      </c>
      <c r="F1031" s="53">
        <v>908</v>
      </c>
      <c r="G1031" s="53">
        <v>0</v>
      </c>
      <c r="H1031" s="98">
        <v>1356.44</v>
      </c>
      <c r="I1031" s="53">
        <v>16650</v>
      </c>
      <c r="J1031" s="53">
        <v>3911.9</v>
      </c>
      <c r="K1031" s="98">
        <v>13823.269999999999</v>
      </c>
      <c r="L1031" s="98">
        <v>16650</v>
      </c>
      <c r="O1031" s="81" t="s">
        <v>668</v>
      </c>
      <c r="P1031" s="82" t="s">
        <v>669</v>
      </c>
      <c r="U1031" s="38">
        <f t="shared" si="177"/>
        <v>1</v>
      </c>
    </row>
    <row r="1032" spans="1:21" hidden="1" x14ac:dyDescent="0.25">
      <c r="A1032" s="22" t="s">
        <v>685</v>
      </c>
      <c r="B1032" s="36"/>
      <c r="C1032" s="38">
        <f t="shared" si="195"/>
        <v>0</v>
      </c>
      <c r="D1032" s="38"/>
      <c r="E1032" s="38">
        <f t="shared" si="196"/>
        <v>0</v>
      </c>
      <c r="F1032" s="53">
        <v>0</v>
      </c>
      <c r="G1032" s="53">
        <v>0</v>
      </c>
      <c r="H1032" s="98">
        <v>0</v>
      </c>
      <c r="I1032" s="53">
        <v>0</v>
      </c>
      <c r="J1032" s="53">
        <v>0</v>
      </c>
      <c r="K1032" s="98">
        <v>0</v>
      </c>
      <c r="L1032" s="98">
        <v>0</v>
      </c>
      <c r="O1032" s="81" t="s">
        <v>670</v>
      </c>
      <c r="P1032" s="82" t="s">
        <v>671</v>
      </c>
      <c r="U1032" s="38">
        <f t="shared" si="177"/>
        <v>0</v>
      </c>
    </row>
    <row r="1033" spans="1:21" outlineLevel="1" x14ac:dyDescent="0.25">
      <c r="A1033" s="3" t="s">
        <v>989</v>
      </c>
      <c r="B1033" s="103"/>
      <c r="C1033" s="103"/>
      <c r="D1033" s="4" t="s">
        <v>1123</v>
      </c>
      <c r="E1033" s="2" t="s">
        <v>1274</v>
      </c>
      <c r="F1033" s="51">
        <v>0</v>
      </c>
      <c r="G1033" s="51">
        <v>21</v>
      </c>
      <c r="H1033" s="52">
        <v>18</v>
      </c>
      <c r="I1033" s="51">
        <v>2000</v>
      </c>
      <c r="J1033" s="51">
        <v>1454.05</v>
      </c>
      <c r="K1033" s="52">
        <v>377</v>
      </c>
      <c r="L1033" s="52">
        <v>2000</v>
      </c>
      <c r="U1033" s="2">
        <f t="shared" ref="U1033:U1040" si="201">+IF(OR(F1033&lt;&gt;0,G1033&lt;&gt;0,H1033&lt;&gt;0,I1033&lt;&gt;0,J1033&lt;&gt;0,K1033&lt;&gt;0,L1033&lt;&gt;0),1,)</f>
        <v>1</v>
      </c>
    </row>
    <row r="1034" spans="1:21" outlineLevel="1" x14ac:dyDescent="0.25">
      <c r="A1034" s="3" t="s">
        <v>975</v>
      </c>
      <c r="B1034" s="103"/>
      <c r="C1034" s="103"/>
      <c r="D1034" s="4" t="s">
        <v>1109</v>
      </c>
      <c r="E1034" s="2" t="s">
        <v>1153</v>
      </c>
      <c r="F1034" s="51">
        <v>0</v>
      </c>
      <c r="G1034" s="51">
        <v>0</v>
      </c>
      <c r="H1034" s="52">
        <v>0</v>
      </c>
      <c r="I1034" s="51">
        <v>0</v>
      </c>
      <c r="J1034" s="51">
        <v>0</v>
      </c>
      <c r="K1034" s="52">
        <v>618.20000000000005</v>
      </c>
      <c r="L1034" s="52">
        <v>0</v>
      </c>
      <c r="U1034" s="2">
        <f t="shared" si="201"/>
        <v>1</v>
      </c>
    </row>
    <row r="1035" spans="1:21" outlineLevel="1" x14ac:dyDescent="0.25">
      <c r="A1035" s="3" t="s">
        <v>1011</v>
      </c>
      <c r="B1035" s="103"/>
      <c r="C1035" s="103"/>
      <c r="D1035" s="4" t="s">
        <v>1156</v>
      </c>
      <c r="E1035" s="2" t="s">
        <v>1157</v>
      </c>
      <c r="F1035" s="51">
        <v>0</v>
      </c>
      <c r="G1035" s="51">
        <v>0</v>
      </c>
      <c r="H1035" s="52">
        <v>0</v>
      </c>
      <c r="I1035" s="51">
        <v>0</v>
      </c>
      <c r="J1035" s="51">
        <v>231.4</v>
      </c>
      <c r="K1035" s="52">
        <v>3150</v>
      </c>
      <c r="L1035" s="52">
        <v>0</v>
      </c>
      <c r="U1035" s="2">
        <f t="shared" si="201"/>
        <v>1</v>
      </c>
    </row>
    <row r="1036" spans="1:21" outlineLevel="1" x14ac:dyDescent="0.25">
      <c r="A1036" s="3" t="s">
        <v>1020</v>
      </c>
      <c r="B1036" s="103"/>
      <c r="C1036" s="103"/>
      <c r="D1036" s="4" t="s">
        <v>1174</v>
      </c>
      <c r="E1036" s="2" t="s">
        <v>1175</v>
      </c>
      <c r="F1036" s="51">
        <v>0</v>
      </c>
      <c r="G1036" s="51">
        <v>0</v>
      </c>
      <c r="H1036" s="52">
        <v>20</v>
      </c>
      <c r="I1036" s="51">
        <v>0</v>
      </c>
      <c r="J1036" s="51">
        <v>25</v>
      </c>
      <c r="K1036" s="52">
        <v>84</v>
      </c>
      <c r="L1036" s="52">
        <v>0</v>
      </c>
      <c r="U1036" s="2">
        <f t="shared" si="201"/>
        <v>1</v>
      </c>
    </row>
    <row r="1037" spans="1:21" outlineLevel="1" x14ac:dyDescent="0.25">
      <c r="A1037" s="3" t="s">
        <v>1019</v>
      </c>
      <c r="B1037" s="103"/>
      <c r="C1037" s="103"/>
      <c r="D1037" s="4" t="s">
        <v>1172</v>
      </c>
      <c r="E1037" s="2" t="s">
        <v>1173</v>
      </c>
      <c r="F1037" s="51">
        <v>0</v>
      </c>
      <c r="G1037" s="51">
        <v>0</v>
      </c>
      <c r="H1037" s="52">
        <v>5</v>
      </c>
      <c r="I1037" s="51">
        <v>0</v>
      </c>
      <c r="J1037" s="51">
        <v>100</v>
      </c>
      <c r="K1037" s="52">
        <v>15</v>
      </c>
      <c r="L1037" s="52">
        <v>0</v>
      </c>
      <c r="U1037" s="2">
        <f t="shared" si="201"/>
        <v>1</v>
      </c>
    </row>
    <row r="1038" spans="1:21" outlineLevel="1" x14ac:dyDescent="0.25">
      <c r="A1038" s="3" t="s">
        <v>1005</v>
      </c>
      <c r="B1038" s="103"/>
      <c r="C1038" s="103"/>
      <c r="D1038" s="4" t="s">
        <v>1139</v>
      </c>
      <c r="E1038" s="2" t="s">
        <v>1288</v>
      </c>
      <c r="F1038" s="51">
        <v>0</v>
      </c>
      <c r="G1038" s="51">
        <v>0</v>
      </c>
      <c r="H1038" s="52">
        <v>0</v>
      </c>
      <c r="I1038" s="51">
        <v>900</v>
      </c>
      <c r="J1038" s="51">
        <v>0</v>
      </c>
      <c r="K1038" s="52">
        <v>1466.07</v>
      </c>
      <c r="L1038" s="52">
        <v>900</v>
      </c>
      <c r="U1038" s="2">
        <f t="shared" si="201"/>
        <v>1</v>
      </c>
    </row>
    <row r="1039" spans="1:21" outlineLevel="1" x14ac:dyDescent="0.25">
      <c r="A1039" s="3" t="s">
        <v>1089</v>
      </c>
      <c r="B1039" s="103"/>
      <c r="C1039" s="103"/>
      <c r="D1039" s="4" t="s">
        <v>1244</v>
      </c>
      <c r="E1039" s="2" t="s">
        <v>1357</v>
      </c>
      <c r="F1039" s="51">
        <v>0</v>
      </c>
      <c r="G1039" s="51">
        <v>0</v>
      </c>
      <c r="H1039" s="52">
        <v>0</v>
      </c>
      <c r="I1039" s="51">
        <v>650</v>
      </c>
      <c r="J1039" s="51">
        <v>844.68</v>
      </c>
      <c r="K1039" s="52">
        <v>145</v>
      </c>
      <c r="L1039" s="52">
        <v>650</v>
      </c>
      <c r="U1039" s="2">
        <f t="shared" si="201"/>
        <v>1</v>
      </c>
    </row>
    <row r="1040" spans="1:21" outlineLevel="1" x14ac:dyDescent="0.25">
      <c r="A1040" s="3" t="s">
        <v>1077</v>
      </c>
      <c r="B1040" s="103"/>
      <c r="C1040" s="103"/>
      <c r="D1040" s="4" t="s">
        <v>1232</v>
      </c>
      <c r="E1040" s="2" t="s">
        <v>1345</v>
      </c>
      <c r="F1040" s="51">
        <v>150</v>
      </c>
      <c r="G1040" s="51">
        <v>253.85</v>
      </c>
      <c r="H1040" s="52">
        <v>303.75</v>
      </c>
      <c r="I1040" s="51">
        <v>1600</v>
      </c>
      <c r="J1040" s="51">
        <v>2495.61</v>
      </c>
      <c r="K1040" s="52">
        <v>1875.2</v>
      </c>
      <c r="L1040" s="52">
        <v>1600</v>
      </c>
      <c r="U1040" s="2">
        <f t="shared" si="201"/>
        <v>1</v>
      </c>
    </row>
    <row r="1041" spans="1:21" x14ac:dyDescent="0.25">
      <c r="A1041" s="22" t="s">
        <v>686</v>
      </c>
      <c r="B1041" s="36"/>
      <c r="C1041" s="38" t="str">
        <f t="shared" si="195"/>
        <v>8711</v>
      </c>
      <c r="D1041" s="38"/>
      <c r="E1041" s="38" t="str">
        <f t="shared" si="196"/>
        <v>Transportation Fares</v>
      </c>
      <c r="F1041" s="53">
        <v>150</v>
      </c>
      <c r="G1041" s="53">
        <v>274.85000000000002</v>
      </c>
      <c r="H1041" s="98">
        <v>346.75</v>
      </c>
      <c r="I1041" s="53">
        <v>5150</v>
      </c>
      <c r="J1041" s="53">
        <v>5150.74</v>
      </c>
      <c r="K1041" s="98">
        <v>7730.4699999999993</v>
      </c>
      <c r="L1041" s="98">
        <v>5150</v>
      </c>
      <c r="O1041" s="81" t="s">
        <v>672</v>
      </c>
      <c r="P1041" s="82" t="s">
        <v>673</v>
      </c>
      <c r="U1041" s="38">
        <f t="shared" si="177"/>
        <v>1</v>
      </c>
    </row>
    <row r="1042" spans="1:21" outlineLevel="1" x14ac:dyDescent="0.25">
      <c r="A1042" s="3" t="s">
        <v>989</v>
      </c>
      <c r="B1042" s="103"/>
      <c r="C1042" s="103"/>
      <c r="D1042" s="4" t="s">
        <v>1123</v>
      </c>
      <c r="E1042" s="2" t="s">
        <v>1274</v>
      </c>
      <c r="F1042" s="51">
        <v>0</v>
      </c>
      <c r="G1042" s="51">
        <v>0</v>
      </c>
      <c r="H1042" s="52">
        <v>0</v>
      </c>
      <c r="I1042" s="51">
        <v>0</v>
      </c>
      <c r="J1042" s="51">
        <v>40</v>
      </c>
      <c r="K1042" s="52">
        <v>0</v>
      </c>
      <c r="L1042" s="52">
        <v>0</v>
      </c>
      <c r="U1042" s="2">
        <f t="shared" ref="U1042:U1047" si="202">+IF(OR(F1042&lt;&gt;0,G1042&lt;&gt;0,H1042&lt;&gt;0,I1042&lt;&gt;0,J1042&lt;&gt;0,K1042&lt;&gt;0,L1042&lt;&gt;0),1,)</f>
        <v>1</v>
      </c>
    </row>
    <row r="1043" spans="1:21" outlineLevel="1" x14ac:dyDescent="0.25">
      <c r="A1043" s="3" t="s">
        <v>1025</v>
      </c>
      <c r="B1043" s="103"/>
      <c r="C1043" s="103"/>
      <c r="D1043" s="4" t="s">
        <v>1180</v>
      </c>
      <c r="E1043" s="2" t="s">
        <v>1293</v>
      </c>
      <c r="F1043" s="51">
        <v>0</v>
      </c>
      <c r="G1043" s="51">
        <v>0</v>
      </c>
      <c r="H1043" s="52">
        <v>0</v>
      </c>
      <c r="I1043" s="51">
        <v>0</v>
      </c>
      <c r="J1043" s="51">
        <v>0</v>
      </c>
      <c r="K1043" s="52">
        <v>499.76</v>
      </c>
      <c r="L1043" s="52">
        <v>0</v>
      </c>
      <c r="U1043" s="2">
        <f t="shared" si="202"/>
        <v>1</v>
      </c>
    </row>
    <row r="1044" spans="1:21" outlineLevel="1" x14ac:dyDescent="0.25">
      <c r="A1044" s="3" t="s">
        <v>1053</v>
      </c>
      <c r="B1044" s="103"/>
      <c r="C1044" s="103"/>
      <c r="D1044" s="4" t="s">
        <v>1208</v>
      </c>
      <c r="E1044" s="2" t="s">
        <v>1321</v>
      </c>
      <c r="F1044" s="51">
        <v>0</v>
      </c>
      <c r="G1044" s="51">
        <v>-23.09</v>
      </c>
      <c r="H1044" s="52">
        <v>0</v>
      </c>
      <c r="I1044" s="51">
        <v>0</v>
      </c>
      <c r="J1044" s="51">
        <v>0</v>
      </c>
      <c r="K1044" s="52">
        <v>0</v>
      </c>
      <c r="L1044" s="52">
        <v>0</v>
      </c>
      <c r="U1044" s="2">
        <f t="shared" si="202"/>
        <v>1</v>
      </c>
    </row>
    <row r="1045" spans="1:21" outlineLevel="1" x14ac:dyDescent="0.25">
      <c r="A1045" s="3" t="s">
        <v>1019</v>
      </c>
      <c r="B1045" s="103"/>
      <c r="C1045" s="103"/>
      <c r="D1045" s="4" t="s">
        <v>1172</v>
      </c>
      <c r="E1045" s="2" t="s">
        <v>1173</v>
      </c>
      <c r="F1045" s="51">
        <v>0</v>
      </c>
      <c r="G1045" s="51">
        <v>11.87</v>
      </c>
      <c r="H1045" s="52">
        <v>0</v>
      </c>
      <c r="I1045" s="51">
        <v>0</v>
      </c>
      <c r="J1045" s="51">
        <v>11.87</v>
      </c>
      <c r="K1045" s="52">
        <v>0</v>
      </c>
      <c r="L1045" s="52">
        <v>0</v>
      </c>
      <c r="U1045" s="2">
        <f t="shared" si="202"/>
        <v>1</v>
      </c>
    </row>
    <row r="1046" spans="1:21" outlineLevel="1" x14ac:dyDescent="0.25">
      <c r="A1046" s="3" t="s">
        <v>1089</v>
      </c>
      <c r="B1046" s="103"/>
      <c r="C1046" s="103"/>
      <c r="D1046" s="4" t="s">
        <v>1244</v>
      </c>
      <c r="E1046" s="2" t="s">
        <v>1357</v>
      </c>
      <c r="F1046" s="51">
        <v>0</v>
      </c>
      <c r="G1046" s="51">
        <v>0</v>
      </c>
      <c r="H1046" s="52">
        <v>0</v>
      </c>
      <c r="I1046" s="51">
        <v>600</v>
      </c>
      <c r="J1046" s="51">
        <v>0</v>
      </c>
      <c r="K1046" s="52">
        <v>126.72</v>
      </c>
      <c r="L1046" s="52">
        <v>600</v>
      </c>
      <c r="U1046" s="2">
        <f t="shared" si="202"/>
        <v>1</v>
      </c>
    </row>
    <row r="1047" spans="1:21" outlineLevel="1" x14ac:dyDescent="0.25">
      <c r="A1047" s="3" t="s">
        <v>1077</v>
      </c>
      <c r="B1047" s="103"/>
      <c r="C1047" s="103"/>
      <c r="D1047" s="4" t="s">
        <v>1232</v>
      </c>
      <c r="E1047" s="2" t="s">
        <v>1345</v>
      </c>
      <c r="F1047" s="51">
        <v>0</v>
      </c>
      <c r="G1047" s="51">
        <v>1339.71</v>
      </c>
      <c r="H1047" s="52">
        <v>0</v>
      </c>
      <c r="I1047" s="51">
        <v>0</v>
      </c>
      <c r="J1047" s="51">
        <v>11140.67</v>
      </c>
      <c r="K1047" s="52">
        <v>0</v>
      </c>
      <c r="L1047" s="52">
        <v>0</v>
      </c>
      <c r="U1047" s="2">
        <f t="shared" si="202"/>
        <v>1</v>
      </c>
    </row>
    <row r="1048" spans="1:21" x14ac:dyDescent="0.25">
      <c r="A1048" s="22" t="s">
        <v>687</v>
      </c>
      <c r="B1048" s="36"/>
      <c r="C1048" s="38" t="str">
        <f t="shared" si="195"/>
        <v>8712</v>
      </c>
      <c r="D1048" s="38"/>
      <c r="E1048" s="38" t="str">
        <f t="shared" si="196"/>
        <v>Meals</v>
      </c>
      <c r="F1048" s="53">
        <v>0</v>
      </c>
      <c r="G1048" s="53">
        <v>1328.49</v>
      </c>
      <c r="H1048" s="98">
        <v>0</v>
      </c>
      <c r="I1048" s="53">
        <v>600</v>
      </c>
      <c r="J1048" s="53">
        <v>11192.54</v>
      </c>
      <c r="K1048" s="98">
        <v>626.48</v>
      </c>
      <c r="L1048" s="98">
        <v>600</v>
      </c>
      <c r="O1048" s="81" t="s">
        <v>674</v>
      </c>
      <c r="P1048" s="82" t="s">
        <v>675</v>
      </c>
      <c r="U1048" s="38">
        <f t="shared" si="177"/>
        <v>1</v>
      </c>
    </row>
    <row r="1049" spans="1:21" outlineLevel="1" x14ac:dyDescent="0.25">
      <c r="A1049" s="3" t="s">
        <v>966</v>
      </c>
      <c r="B1049" s="103"/>
      <c r="C1049" s="103"/>
      <c r="D1049" s="4" t="s">
        <v>1100</v>
      </c>
      <c r="E1049" s="2" t="s">
        <v>1255</v>
      </c>
      <c r="F1049" s="51">
        <v>0</v>
      </c>
      <c r="G1049" s="51">
        <v>0</v>
      </c>
      <c r="H1049" s="52">
        <v>0</v>
      </c>
      <c r="I1049" s="51">
        <v>895</v>
      </c>
      <c r="J1049" s="51">
        <v>0</v>
      </c>
      <c r="K1049" s="52">
        <v>895</v>
      </c>
      <c r="L1049" s="52">
        <v>895</v>
      </c>
      <c r="U1049" s="2">
        <f t="shared" ref="U1049:U1050" si="203">+IF(OR(F1049&lt;&gt;0,G1049&lt;&gt;0,H1049&lt;&gt;0,I1049&lt;&gt;0,J1049&lt;&gt;0,K1049&lt;&gt;0,L1049&lt;&gt;0),1,)</f>
        <v>1</v>
      </c>
    </row>
    <row r="1050" spans="1:21" outlineLevel="1" x14ac:dyDescent="0.25">
      <c r="A1050" s="3" t="s">
        <v>1077</v>
      </c>
      <c r="B1050" s="103"/>
      <c r="C1050" s="103"/>
      <c r="D1050" s="4" t="s">
        <v>1232</v>
      </c>
      <c r="E1050" s="2" t="s">
        <v>1345</v>
      </c>
      <c r="F1050" s="51">
        <v>425</v>
      </c>
      <c r="G1050" s="51">
        <v>30</v>
      </c>
      <c r="H1050" s="52">
        <v>0</v>
      </c>
      <c r="I1050" s="51">
        <v>5100</v>
      </c>
      <c r="J1050" s="51">
        <v>10924.66</v>
      </c>
      <c r="K1050" s="52">
        <v>4531.9399999999996</v>
      </c>
      <c r="L1050" s="52">
        <v>5100</v>
      </c>
      <c r="U1050" s="2">
        <f t="shared" si="203"/>
        <v>1</v>
      </c>
    </row>
    <row r="1051" spans="1:21" x14ac:dyDescent="0.25">
      <c r="A1051" s="22" t="s">
        <v>688</v>
      </c>
      <c r="B1051" s="36"/>
      <c r="C1051" s="38" t="str">
        <f t="shared" si="195"/>
        <v>8714</v>
      </c>
      <c r="D1051" s="38"/>
      <c r="E1051" s="38" t="str">
        <f t="shared" si="196"/>
        <v>Membership Dues</v>
      </c>
      <c r="F1051" s="53">
        <v>425</v>
      </c>
      <c r="G1051" s="53">
        <v>30</v>
      </c>
      <c r="H1051" s="98">
        <v>0</v>
      </c>
      <c r="I1051" s="53">
        <v>5995</v>
      </c>
      <c r="J1051" s="53">
        <v>10924.66</v>
      </c>
      <c r="K1051" s="98">
        <v>5426.94</v>
      </c>
      <c r="L1051" s="98">
        <v>5995</v>
      </c>
      <c r="O1051" s="81" t="s">
        <v>676</v>
      </c>
      <c r="P1051" s="82" t="s">
        <v>677</v>
      </c>
      <c r="U1051" s="38">
        <f t="shared" si="177"/>
        <v>1</v>
      </c>
    </row>
    <row r="1052" spans="1:21" ht="15.75" thickBot="1" x14ac:dyDescent="0.3">
      <c r="B1052" s="64"/>
      <c r="C1052" s="125" t="s">
        <v>715</v>
      </c>
      <c r="D1052" s="125"/>
      <c r="E1052" s="125"/>
      <c r="F1052" s="54">
        <f>F1004+F1010+F1014+F1015+F1022+F1023+F1031+F1032+F1041+F1048+F1051</f>
        <v>8177</v>
      </c>
      <c r="G1052" s="54">
        <f t="shared" ref="G1052:L1052" si="204">G1004+G1010+G1014+G1015+G1022+G1023+G1031+G1032+G1041+G1048+G1051</f>
        <v>9867.02</v>
      </c>
      <c r="H1052" s="55">
        <f t="shared" si="204"/>
        <v>11391.16</v>
      </c>
      <c r="I1052" s="54">
        <f t="shared" si="204"/>
        <v>127823</v>
      </c>
      <c r="J1052" s="54">
        <f>J1004+J1010+J1014+J1015+J1022+J1023+J1031+J1032+J1041+J1048+J1051</f>
        <v>110144.93</v>
      </c>
      <c r="K1052" s="55">
        <f t="shared" si="204"/>
        <v>133924.72</v>
      </c>
      <c r="L1052" s="55">
        <f t="shared" si="204"/>
        <v>127823</v>
      </c>
      <c r="N1052" s="2">
        <v>1</v>
      </c>
      <c r="U1052" s="38">
        <f t="shared" si="177"/>
        <v>1</v>
      </c>
    </row>
    <row r="1053" spans="1:21" ht="15.75" hidden="1" thickTop="1" x14ac:dyDescent="0.25">
      <c r="B1053" s="113" t="s">
        <v>716</v>
      </c>
      <c r="C1053" s="113"/>
      <c r="D1053" s="113"/>
      <c r="E1053" s="113"/>
      <c r="F1053" s="58"/>
      <c r="G1053" s="58"/>
      <c r="H1053" s="58"/>
      <c r="I1053" s="58"/>
      <c r="J1053" s="58"/>
      <c r="K1053" s="58"/>
      <c r="L1053" s="58"/>
      <c r="N1053" s="2">
        <v>1</v>
      </c>
      <c r="U1053" s="38">
        <f t="shared" si="177"/>
        <v>0</v>
      </c>
    </row>
    <row r="1054" spans="1:21" ht="15.75" hidden="1" thickTop="1" x14ac:dyDescent="0.25">
      <c r="A1054" s="22" t="s">
        <v>707</v>
      </c>
      <c r="B1054" s="36"/>
      <c r="C1054" s="38">
        <f t="shared" ref="C1054:C1082" si="205">+IF(OR(F1054&lt;&gt;0,G1054&lt;&gt;0,H1054&lt;&gt;0,I1054&lt;&gt;0,J1054&lt;&gt;0,K1054&lt;&gt;0,L1054&lt;&gt;0),O1054,)</f>
        <v>0</v>
      </c>
      <c r="D1054" s="38"/>
      <c r="E1054" s="38">
        <f t="shared" ref="E1054:E1082" si="206">+IF(OR(F1054&lt;&gt;0,G1054&lt;&gt;0,H1054&lt;&gt;0,I1054&lt;&gt;0,J1054&lt;&gt;0,K1054&lt;&gt;0,L1054&lt;&gt;0),P1054,)</f>
        <v>0</v>
      </c>
      <c r="F1054" s="53">
        <v>0</v>
      </c>
      <c r="G1054" s="53">
        <v>0</v>
      </c>
      <c r="H1054" s="98">
        <v>0</v>
      </c>
      <c r="I1054" s="53">
        <v>0</v>
      </c>
      <c r="J1054" s="53">
        <v>0</v>
      </c>
      <c r="K1054" s="98">
        <v>0</v>
      </c>
      <c r="L1054" s="98">
        <v>0</v>
      </c>
      <c r="O1054" s="81" t="s">
        <v>689</v>
      </c>
      <c r="P1054" s="82" t="s">
        <v>690</v>
      </c>
      <c r="U1054" s="38">
        <f t="shared" si="177"/>
        <v>0</v>
      </c>
    </row>
    <row r="1055" spans="1:21" ht="15.75" hidden="1" thickTop="1" x14ac:dyDescent="0.25">
      <c r="A1055" s="22" t="s">
        <v>708</v>
      </c>
      <c r="B1055" s="36"/>
      <c r="C1055" s="38">
        <f t="shared" si="205"/>
        <v>0</v>
      </c>
      <c r="D1055" s="38"/>
      <c r="E1055" s="38">
        <f t="shared" si="206"/>
        <v>0</v>
      </c>
      <c r="F1055" s="53">
        <v>0</v>
      </c>
      <c r="G1055" s="53">
        <v>0</v>
      </c>
      <c r="H1055" s="98">
        <v>0</v>
      </c>
      <c r="I1055" s="53">
        <v>0</v>
      </c>
      <c r="J1055" s="53">
        <v>0</v>
      </c>
      <c r="K1055" s="98">
        <v>0</v>
      </c>
      <c r="L1055" s="98">
        <v>0</v>
      </c>
      <c r="O1055" s="81" t="s">
        <v>691</v>
      </c>
      <c r="P1055" s="82" t="s">
        <v>692</v>
      </c>
      <c r="U1055" s="38">
        <f t="shared" si="177"/>
        <v>0</v>
      </c>
    </row>
    <row r="1056" spans="1:21" ht="15.75" hidden="1" thickTop="1" x14ac:dyDescent="0.25">
      <c r="A1056" s="22" t="s">
        <v>709</v>
      </c>
      <c r="B1056" s="36"/>
      <c r="C1056" s="38">
        <f t="shared" si="205"/>
        <v>0</v>
      </c>
      <c r="D1056" s="38"/>
      <c r="E1056" s="38">
        <f t="shared" si="206"/>
        <v>0</v>
      </c>
      <c r="F1056" s="53">
        <v>0</v>
      </c>
      <c r="G1056" s="53">
        <v>0</v>
      </c>
      <c r="H1056" s="98">
        <v>0</v>
      </c>
      <c r="I1056" s="53">
        <v>0</v>
      </c>
      <c r="J1056" s="53">
        <v>0</v>
      </c>
      <c r="K1056" s="98">
        <v>0</v>
      </c>
      <c r="L1056" s="98">
        <v>0</v>
      </c>
      <c r="O1056" s="81" t="s">
        <v>693</v>
      </c>
      <c r="P1056" s="82" t="s">
        <v>694</v>
      </c>
      <c r="U1056" s="38">
        <f t="shared" si="177"/>
        <v>0</v>
      </c>
    </row>
    <row r="1057" spans="1:21" ht="15.75" hidden="1" thickTop="1" x14ac:dyDescent="0.25">
      <c r="A1057" s="22" t="s">
        <v>710</v>
      </c>
      <c r="B1057" s="36"/>
      <c r="C1057" s="38">
        <f t="shared" si="205"/>
        <v>0</v>
      </c>
      <c r="D1057" s="38"/>
      <c r="E1057" s="38">
        <f t="shared" si="206"/>
        <v>0</v>
      </c>
      <c r="F1057" s="53">
        <v>0</v>
      </c>
      <c r="G1057" s="53">
        <v>0</v>
      </c>
      <c r="H1057" s="98">
        <v>0</v>
      </c>
      <c r="I1057" s="53">
        <v>0</v>
      </c>
      <c r="J1057" s="53">
        <v>0</v>
      </c>
      <c r="K1057" s="98">
        <v>0</v>
      </c>
      <c r="L1057" s="98">
        <v>0</v>
      </c>
      <c r="O1057" s="81" t="s">
        <v>695</v>
      </c>
      <c r="P1057" s="82" t="s">
        <v>696</v>
      </c>
      <c r="U1057" s="38">
        <f t="shared" si="177"/>
        <v>0</v>
      </c>
    </row>
    <row r="1058" spans="1:21" ht="15.75" outlineLevel="1" thickTop="1" x14ac:dyDescent="0.25">
      <c r="A1058" s="3" t="s">
        <v>1026</v>
      </c>
      <c r="B1058" s="103"/>
      <c r="C1058" s="103"/>
      <c r="D1058" s="4" t="s">
        <v>1181</v>
      </c>
      <c r="E1058" s="2" t="s">
        <v>1294</v>
      </c>
      <c r="F1058" s="51">
        <v>0</v>
      </c>
      <c r="G1058" s="51">
        <v>0</v>
      </c>
      <c r="H1058" s="52">
        <v>0</v>
      </c>
      <c r="I1058" s="51">
        <v>600</v>
      </c>
      <c r="J1058" s="51">
        <v>710</v>
      </c>
      <c r="K1058" s="52">
        <v>61</v>
      </c>
      <c r="L1058" s="52">
        <v>600</v>
      </c>
      <c r="U1058" s="2">
        <f t="shared" ref="U1058:U1071" si="207">+IF(OR(F1058&lt;&gt;0,G1058&lt;&gt;0,H1058&lt;&gt;0,I1058&lt;&gt;0,J1058&lt;&gt;0,K1058&lt;&gt;0,L1058&lt;&gt;0),1,)</f>
        <v>1</v>
      </c>
    </row>
    <row r="1059" spans="1:21" outlineLevel="1" x14ac:dyDescent="0.25">
      <c r="A1059" s="3" t="s">
        <v>1055</v>
      </c>
      <c r="B1059" s="103"/>
      <c r="C1059" s="103"/>
      <c r="D1059" s="4" t="s">
        <v>1210</v>
      </c>
      <c r="E1059" s="2" t="s">
        <v>1323</v>
      </c>
      <c r="F1059" s="51">
        <v>0</v>
      </c>
      <c r="G1059" s="51">
        <v>0</v>
      </c>
      <c r="H1059" s="52">
        <v>0</v>
      </c>
      <c r="I1059" s="51">
        <v>2000</v>
      </c>
      <c r="J1059" s="51">
        <v>1745</v>
      </c>
      <c r="K1059" s="52">
        <v>1185</v>
      </c>
      <c r="L1059" s="52">
        <v>2000</v>
      </c>
      <c r="U1059" s="2">
        <f t="shared" si="207"/>
        <v>1</v>
      </c>
    </row>
    <row r="1060" spans="1:21" outlineLevel="1" x14ac:dyDescent="0.25">
      <c r="A1060" s="3" t="s">
        <v>1056</v>
      </c>
      <c r="B1060" s="103"/>
      <c r="C1060" s="103"/>
      <c r="D1060" s="4" t="s">
        <v>1211</v>
      </c>
      <c r="E1060" s="2" t="s">
        <v>1324</v>
      </c>
      <c r="F1060" s="51">
        <v>0</v>
      </c>
      <c r="G1060" s="51">
        <v>0</v>
      </c>
      <c r="H1060" s="52">
        <v>0</v>
      </c>
      <c r="I1060" s="51">
        <v>0</v>
      </c>
      <c r="J1060" s="51">
        <v>0</v>
      </c>
      <c r="K1060" s="52">
        <v>6685</v>
      </c>
      <c r="L1060" s="52">
        <v>0</v>
      </c>
      <c r="U1060" s="2">
        <f t="shared" si="207"/>
        <v>1</v>
      </c>
    </row>
    <row r="1061" spans="1:21" outlineLevel="1" x14ac:dyDescent="0.25">
      <c r="A1061" s="3" t="s">
        <v>1059</v>
      </c>
      <c r="B1061" s="103"/>
      <c r="C1061" s="103"/>
      <c r="D1061" s="4" t="s">
        <v>1214</v>
      </c>
      <c r="E1061" s="2" t="s">
        <v>1327</v>
      </c>
      <c r="F1061" s="51">
        <v>0</v>
      </c>
      <c r="G1061" s="51">
        <v>-1600</v>
      </c>
      <c r="H1061" s="52">
        <v>0</v>
      </c>
      <c r="I1061" s="51">
        <v>0</v>
      </c>
      <c r="J1061" s="51">
        <v>0</v>
      </c>
      <c r="K1061" s="52">
        <v>0</v>
      </c>
      <c r="L1061" s="52">
        <v>0</v>
      </c>
      <c r="U1061" s="2">
        <f t="shared" si="207"/>
        <v>1</v>
      </c>
    </row>
    <row r="1062" spans="1:21" outlineLevel="1" x14ac:dyDescent="0.25">
      <c r="A1062" s="3" t="s">
        <v>974</v>
      </c>
      <c r="B1062" s="103"/>
      <c r="C1062" s="103"/>
      <c r="D1062" s="4" t="s">
        <v>1108</v>
      </c>
      <c r="E1062" s="2" t="s">
        <v>1148</v>
      </c>
      <c r="F1062" s="51">
        <v>0</v>
      </c>
      <c r="G1062" s="51">
        <v>0</v>
      </c>
      <c r="H1062" s="52">
        <v>0</v>
      </c>
      <c r="I1062" s="51">
        <v>2000</v>
      </c>
      <c r="J1062" s="51">
        <v>520</v>
      </c>
      <c r="K1062" s="52">
        <v>1754</v>
      </c>
      <c r="L1062" s="52">
        <v>2000</v>
      </c>
      <c r="U1062" s="2">
        <f t="shared" si="207"/>
        <v>1</v>
      </c>
    </row>
    <row r="1063" spans="1:21" outlineLevel="1" x14ac:dyDescent="0.25">
      <c r="A1063" s="3" t="s">
        <v>975</v>
      </c>
      <c r="B1063" s="103"/>
      <c r="C1063" s="103"/>
      <c r="D1063" s="4" t="s">
        <v>1109</v>
      </c>
      <c r="E1063" s="2" t="s">
        <v>1153</v>
      </c>
      <c r="F1063" s="51">
        <v>0</v>
      </c>
      <c r="G1063" s="51">
        <v>0</v>
      </c>
      <c r="H1063" s="52">
        <v>0</v>
      </c>
      <c r="I1063" s="51">
        <v>2000</v>
      </c>
      <c r="J1063" s="51">
        <v>1965</v>
      </c>
      <c r="K1063" s="52">
        <v>1740.83</v>
      </c>
      <c r="L1063" s="52">
        <v>2000</v>
      </c>
      <c r="U1063" s="2">
        <f t="shared" si="207"/>
        <v>1</v>
      </c>
    </row>
    <row r="1064" spans="1:21" outlineLevel="1" x14ac:dyDescent="0.25">
      <c r="A1064" s="3" t="s">
        <v>1063</v>
      </c>
      <c r="B1064" s="103"/>
      <c r="C1064" s="103"/>
      <c r="D1064" s="4" t="s">
        <v>1218</v>
      </c>
      <c r="E1064" s="2" t="s">
        <v>1331</v>
      </c>
      <c r="F1064" s="51">
        <v>0</v>
      </c>
      <c r="G1064" s="51">
        <v>0</v>
      </c>
      <c r="H1064" s="52">
        <v>0</v>
      </c>
      <c r="I1064" s="51">
        <v>700</v>
      </c>
      <c r="J1064" s="51">
        <v>0</v>
      </c>
      <c r="K1064" s="52">
        <v>366</v>
      </c>
      <c r="L1064" s="52">
        <v>700</v>
      </c>
      <c r="U1064" s="2">
        <f t="shared" si="207"/>
        <v>1</v>
      </c>
    </row>
    <row r="1065" spans="1:21" outlineLevel="1" x14ac:dyDescent="0.25">
      <c r="A1065" s="3" t="s">
        <v>1011</v>
      </c>
      <c r="B1065" s="103"/>
      <c r="C1065" s="103"/>
      <c r="D1065" s="4" t="s">
        <v>1156</v>
      </c>
      <c r="E1065" s="2" t="s">
        <v>1157</v>
      </c>
      <c r="F1065" s="51">
        <v>0</v>
      </c>
      <c r="G1065" s="51">
        <v>0</v>
      </c>
      <c r="H1065" s="52">
        <v>0</v>
      </c>
      <c r="I1065" s="51">
        <v>2000</v>
      </c>
      <c r="J1065" s="51">
        <v>1587.94</v>
      </c>
      <c r="K1065" s="52">
        <v>0</v>
      </c>
      <c r="L1065" s="52">
        <v>2000</v>
      </c>
      <c r="U1065" s="2">
        <f t="shared" si="207"/>
        <v>1</v>
      </c>
    </row>
    <row r="1066" spans="1:21" outlineLevel="1" x14ac:dyDescent="0.25">
      <c r="A1066" s="3" t="s">
        <v>976</v>
      </c>
      <c r="B1066" s="103"/>
      <c r="C1066" s="103"/>
      <c r="D1066" s="4" t="s">
        <v>1110</v>
      </c>
      <c r="E1066" s="2" t="s">
        <v>1263</v>
      </c>
      <c r="F1066" s="51">
        <v>0</v>
      </c>
      <c r="G1066" s="51">
        <v>0</v>
      </c>
      <c r="H1066" s="52">
        <v>0</v>
      </c>
      <c r="I1066" s="51">
        <v>500</v>
      </c>
      <c r="J1066" s="51">
        <v>0</v>
      </c>
      <c r="K1066" s="52">
        <v>416</v>
      </c>
      <c r="L1066" s="52">
        <v>500</v>
      </c>
      <c r="U1066" s="2">
        <f t="shared" si="207"/>
        <v>1</v>
      </c>
    </row>
    <row r="1067" spans="1:21" outlineLevel="1" x14ac:dyDescent="0.25">
      <c r="A1067" s="3" t="s">
        <v>1065</v>
      </c>
      <c r="B1067" s="103"/>
      <c r="C1067" s="103"/>
      <c r="D1067" s="4" t="s">
        <v>1220</v>
      </c>
      <c r="E1067" s="2" t="s">
        <v>1333</v>
      </c>
      <c r="F1067" s="51">
        <v>0</v>
      </c>
      <c r="G1067" s="51">
        <v>0</v>
      </c>
      <c r="H1067" s="52">
        <v>0</v>
      </c>
      <c r="I1067" s="51">
        <v>700</v>
      </c>
      <c r="J1067" s="51">
        <v>0</v>
      </c>
      <c r="K1067" s="52">
        <v>671</v>
      </c>
      <c r="L1067" s="52">
        <v>700</v>
      </c>
      <c r="U1067" s="2">
        <f t="shared" si="207"/>
        <v>1</v>
      </c>
    </row>
    <row r="1068" spans="1:21" outlineLevel="1" x14ac:dyDescent="0.25">
      <c r="A1068" s="3" t="s">
        <v>1066</v>
      </c>
      <c r="B1068" s="103"/>
      <c r="C1068" s="103"/>
      <c r="D1068" s="4" t="s">
        <v>1221</v>
      </c>
      <c r="E1068" s="2" t="s">
        <v>1334</v>
      </c>
      <c r="F1068" s="51">
        <v>0</v>
      </c>
      <c r="G1068" s="51">
        <v>0</v>
      </c>
      <c r="H1068" s="52">
        <v>0</v>
      </c>
      <c r="I1068" s="51">
        <v>700</v>
      </c>
      <c r="J1068" s="51">
        <v>0</v>
      </c>
      <c r="K1068" s="52">
        <v>0</v>
      </c>
      <c r="L1068" s="52">
        <v>700</v>
      </c>
      <c r="U1068" s="2">
        <f t="shared" si="207"/>
        <v>1</v>
      </c>
    </row>
    <row r="1069" spans="1:21" outlineLevel="1" x14ac:dyDescent="0.25">
      <c r="A1069" s="3" t="s">
        <v>1067</v>
      </c>
      <c r="B1069" s="103"/>
      <c r="C1069" s="103"/>
      <c r="D1069" s="4" t="s">
        <v>1222</v>
      </c>
      <c r="E1069" s="2" t="s">
        <v>1335</v>
      </c>
      <c r="F1069" s="51">
        <v>0</v>
      </c>
      <c r="G1069" s="51">
        <v>0</v>
      </c>
      <c r="H1069" s="52">
        <v>0</v>
      </c>
      <c r="I1069" s="51">
        <v>0</v>
      </c>
      <c r="J1069" s="51">
        <v>0</v>
      </c>
      <c r="K1069" s="52">
        <v>366</v>
      </c>
      <c r="L1069" s="52">
        <v>0</v>
      </c>
      <c r="U1069" s="2">
        <f t="shared" si="207"/>
        <v>1</v>
      </c>
    </row>
    <row r="1070" spans="1:21" outlineLevel="1" x14ac:dyDescent="0.25">
      <c r="A1070" s="3" t="s">
        <v>1020</v>
      </c>
      <c r="B1070" s="103"/>
      <c r="C1070" s="103"/>
      <c r="D1070" s="4" t="s">
        <v>1174</v>
      </c>
      <c r="E1070" s="2" t="s">
        <v>1175</v>
      </c>
      <c r="F1070" s="51">
        <v>0</v>
      </c>
      <c r="G1070" s="51">
        <v>0</v>
      </c>
      <c r="H1070" s="52">
        <v>0</v>
      </c>
      <c r="I1070" s="51">
        <v>1000</v>
      </c>
      <c r="J1070" s="51">
        <v>1062.6500000000001</v>
      </c>
      <c r="K1070" s="52">
        <v>0</v>
      </c>
      <c r="L1070" s="52">
        <v>1000</v>
      </c>
      <c r="U1070" s="2">
        <f t="shared" si="207"/>
        <v>1</v>
      </c>
    </row>
    <row r="1071" spans="1:21" outlineLevel="1" x14ac:dyDescent="0.25">
      <c r="A1071" s="3" t="s">
        <v>1089</v>
      </c>
      <c r="B1071" s="103"/>
      <c r="C1071" s="103"/>
      <c r="D1071" s="4" t="s">
        <v>1244</v>
      </c>
      <c r="E1071" s="2" t="s">
        <v>1357</v>
      </c>
      <c r="F1071" s="51">
        <v>0</v>
      </c>
      <c r="G1071" s="51">
        <v>2575</v>
      </c>
      <c r="H1071" s="52">
        <v>0</v>
      </c>
      <c r="I1071" s="51">
        <v>3000</v>
      </c>
      <c r="J1071" s="51">
        <v>3789</v>
      </c>
      <c r="K1071" s="52">
        <v>4140</v>
      </c>
      <c r="L1071" s="52">
        <v>3000</v>
      </c>
      <c r="U1071" s="2">
        <f t="shared" si="207"/>
        <v>1</v>
      </c>
    </row>
    <row r="1072" spans="1:21" x14ac:dyDescent="0.25">
      <c r="A1072" s="22" t="s">
        <v>872</v>
      </c>
      <c r="B1072" s="36"/>
      <c r="C1072" s="38" t="str">
        <f t="shared" si="205"/>
        <v>8805</v>
      </c>
      <c r="D1072" s="38"/>
      <c r="E1072" s="38" t="str">
        <f t="shared" si="206"/>
        <v>Registration Fees</v>
      </c>
      <c r="F1072" s="53">
        <v>0</v>
      </c>
      <c r="G1072" s="53">
        <v>975</v>
      </c>
      <c r="H1072" s="98">
        <v>0</v>
      </c>
      <c r="I1072" s="53">
        <v>15200</v>
      </c>
      <c r="J1072" s="53">
        <v>11379.59</v>
      </c>
      <c r="K1072" s="98">
        <v>17384.830000000002</v>
      </c>
      <c r="L1072" s="98">
        <v>15200</v>
      </c>
      <c r="O1072" s="81" t="s">
        <v>697</v>
      </c>
      <c r="P1072" s="82" t="s">
        <v>698</v>
      </c>
      <c r="U1072" s="38">
        <f t="shared" si="177"/>
        <v>1</v>
      </c>
    </row>
    <row r="1073" spans="1:21" outlineLevel="1" x14ac:dyDescent="0.25">
      <c r="A1073" s="3" t="s">
        <v>1053</v>
      </c>
      <c r="B1073" s="103"/>
      <c r="C1073" s="103"/>
      <c r="D1073" s="4" t="s">
        <v>1208</v>
      </c>
      <c r="E1073" s="2" t="s">
        <v>1321</v>
      </c>
      <c r="F1073" s="51">
        <v>0</v>
      </c>
      <c r="G1073" s="51">
        <v>-7000</v>
      </c>
      <c r="H1073" s="52">
        <v>0</v>
      </c>
      <c r="I1073" s="51">
        <v>0</v>
      </c>
      <c r="J1073" s="51">
        <v>0</v>
      </c>
      <c r="K1073" s="52">
        <v>0</v>
      </c>
      <c r="L1073" s="52">
        <v>0</v>
      </c>
      <c r="U1073" s="2">
        <f>+IF(OR(F1073&lt;&gt;0,G1073&lt;&gt;0,H1073&lt;&gt;0,I1073&lt;&gt;0,J1073&lt;&gt;0,K1073&lt;&gt;0,L1073&lt;&gt;0),1,)</f>
        <v>1</v>
      </c>
    </row>
    <row r="1074" spans="1:21" x14ac:dyDescent="0.25">
      <c r="A1074" s="22" t="s">
        <v>891</v>
      </c>
      <c r="B1074" s="76"/>
      <c r="C1074" s="38" t="str">
        <f t="shared" ref="C1074" si="208">+IF(OR(F1074&lt;&gt;0,G1074&lt;&gt;0,H1074&lt;&gt;0,I1074&lt;&gt;0,J1074&lt;&gt;0,K1074&lt;&gt;0,L1074&lt;&gt;0),O1074,)</f>
        <v>8830</v>
      </c>
      <c r="D1074" s="38"/>
      <c r="E1074" s="38" t="str">
        <f t="shared" ref="E1074" si="209">+IF(OR(F1074&lt;&gt;0,G1074&lt;&gt;0,H1074&lt;&gt;0,I1074&lt;&gt;0,J1074&lt;&gt;0,K1074&lt;&gt;0,L1074&lt;&gt;0),P1074,)</f>
        <v>National BSA Event Fees</v>
      </c>
      <c r="F1074" s="53">
        <v>0</v>
      </c>
      <c r="G1074" s="53">
        <v>-7000</v>
      </c>
      <c r="H1074" s="98">
        <v>0</v>
      </c>
      <c r="I1074" s="53">
        <v>0</v>
      </c>
      <c r="J1074" s="53">
        <v>0</v>
      </c>
      <c r="K1074" s="98">
        <v>0</v>
      </c>
      <c r="L1074" s="98">
        <v>0</v>
      </c>
      <c r="O1074" s="81" t="s">
        <v>892</v>
      </c>
      <c r="P1074" s="82" t="s">
        <v>893</v>
      </c>
      <c r="U1074" s="38">
        <f t="shared" ref="U1074" si="210">+IF(OR(F1074&lt;&gt;0,G1074&lt;&gt;0,H1074&lt;&gt;0,I1074&lt;&gt;0,J1074&lt;&gt;0,K1074&lt;&gt;0,L1074&lt;&gt;0),1,)</f>
        <v>1</v>
      </c>
    </row>
    <row r="1075" spans="1:21" outlineLevel="1" x14ac:dyDescent="0.25">
      <c r="A1075" s="3" t="s">
        <v>1089</v>
      </c>
      <c r="B1075" s="103"/>
      <c r="C1075" s="103"/>
      <c r="D1075" s="4" t="s">
        <v>1244</v>
      </c>
      <c r="E1075" s="2" t="s">
        <v>1357</v>
      </c>
      <c r="F1075" s="51">
        <v>0</v>
      </c>
      <c r="G1075" s="51">
        <v>0</v>
      </c>
      <c r="H1075" s="52">
        <v>0</v>
      </c>
      <c r="I1075" s="51">
        <v>0</v>
      </c>
      <c r="J1075" s="51">
        <v>0</v>
      </c>
      <c r="K1075" s="52">
        <v>1039.4000000000001</v>
      </c>
      <c r="L1075" s="52">
        <v>0</v>
      </c>
      <c r="U1075" s="2">
        <f t="shared" ref="U1075:U1077" si="211">+IF(OR(F1075&lt;&gt;0,G1075&lt;&gt;0,H1075&lt;&gt;0,I1075&lt;&gt;0,J1075&lt;&gt;0,K1075&lt;&gt;0,L1075&lt;&gt;0),1,)</f>
        <v>1</v>
      </c>
    </row>
    <row r="1076" spans="1:21" outlineLevel="1" x14ac:dyDescent="0.25">
      <c r="A1076" s="3" t="s">
        <v>1090</v>
      </c>
      <c r="B1076" s="103"/>
      <c r="C1076" s="103"/>
      <c r="D1076" s="4" t="s">
        <v>1245</v>
      </c>
      <c r="E1076" s="2" t="s">
        <v>1358</v>
      </c>
      <c r="F1076" s="51">
        <v>0</v>
      </c>
      <c r="G1076" s="51">
        <v>0</v>
      </c>
      <c r="H1076" s="52">
        <v>0</v>
      </c>
      <c r="I1076" s="51">
        <v>0</v>
      </c>
      <c r="J1076" s="51">
        <v>1696.4</v>
      </c>
      <c r="K1076" s="52">
        <v>5586.04</v>
      </c>
      <c r="L1076" s="52">
        <v>0</v>
      </c>
      <c r="U1076" s="2">
        <f t="shared" si="211"/>
        <v>1</v>
      </c>
    </row>
    <row r="1077" spans="1:21" outlineLevel="1" x14ac:dyDescent="0.25">
      <c r="A1077" s="3" t="s">
        <v>1077</v>
      </c>
      <c r="B1077" s="103"/>
      <c r="C1077" s="103"/>
      <c r="D1077" s="4" t="s">
        <v>1232</v>
      </c>
      <c r="E1077" s="2" t="s">
        <v>1345</v>
      </c>
      <c r="F1077" s="51">
        <v>0</v>
      </c>
      <c r="G1077" s="51">
        <v>0</v>
      </c>
      <c r="H1077" s="52">
        <v>0</v>
      </c>
      <c r="I1077" s="51">
        <v>1000</v>
      </c>
      <c r="J1077" s="51">
        <v>580</v>
      </c>
      <c r="K1077" s="52">
        <v>5798.48</v>
      </c>
      <c r="L1077" s="52">
        <v>1000</v>
      </c>
      <c r="U1077" s="2">
        <f t="shared" si="211"/>
        <v>1</v>
      </c>
    </row>
    <row r="1078" spans="1:21" x14ac:dyDescent="0.25">
      <c r="A1078" s="22" t="s">
        <v>711</v>
      </c>
      <c r="B1078" s="36"/>
      <c r="C1078" s="38" t="str">
        <f t="shared" si="205"/>
        <v>8831</v>
      </c>
      <c r="D1078" s="38"/>
      <c r="E1078" s="38" t="str">
        <f t="shared" si="206"/>
        <v>National Conferences</v>
      </c>
      <c r="F1078" s="53">
        <v>0</v>
      </c>
      <c r="G1078" s="53">
        <v>0</v>
      </c>
      <c r="H1078" s="98">
        <v>0</v>
      </c>
      <c r="I1078" s="53">
        <v>1000</v>
      </c>
      <c r="J1078" s="53">
        <v>2276.4</v>
      </c>
      <c r="K1078" s="98">
        <v>12423.92</v>
      </c>
      <c r="L1078" s="98">
        <v>1000</v>
      </c>
      <c r="O1078" s="81" t="s">
        <v>699</v>
      </c>
      <c r="P1078" s="82" t="s">
        <v>700</v>
      </c>
      <c r="U1078" s="38">
        <f t="shared" si="177"/>
        <v>1</v>
      </c>
    </row>
    <row r="1079" spans="1:21" hidden="1" x14ac:dyDescent="0.25">
      <c r="A1079" s="22" t="s">
        <v>712</v>
      </c>
      <c r="B1079" s="36"/>
      <c r="C1079" s="38">
        <f t="shared" si="205"/>
        <v>0</v>
      </c>
      <c r="D1079" s="38"/>
      <c r="E1079" s="38">
        <f t="shared" si="206"/>
        <v>0</v>
      </c>
      <c r="F1079" s="53">
        <v>0</v>
      </c>
      <c r="G1079" s="53">
        <v>0</v>
      </c>
      <c r="H1079" s="98">
        <v>0</v>
      </c>
      <c r="I1079" s="53">
        <v>0</v>
      </c>
      <c r="J1079" s="53">
        <v>0</v>
      </c>
      <c r="K1079" s="98">
        <v>0</v>
      </c>
      <c r="L1079" s="98">
        <v>0</v>
      </c>
      <c r="O1079" s="81" t="s">
        <v>701</v>
      </c>
      <c r="P1079" s="82" t="s">
        <v>702</v>
      </c>
      <c r="U1079" s="38">
        <f t="shared" si="177"/>
        <v>0</v>
      </c>
    </row>
    <row r="1080" spans="1:21" outlineLevel="1" x14ac:dyDescent="0.25">
      <c r="A1080" s="3" t="s">
        <v>1077</v>
      </c>
      <c r="B1080" s="103"/>
      <c r="C1080" s="103"/>
      <c r="D1080" s="4" t="s">
        <v>1232</v>
      </c>
      <c r="E1080" s="2" t="s">
        <v>1345</v>
      </c>
      <c r="F1080" s="51">
        <v>0</v>
      </c>
      <c r="G1080" s="51">
        <v>0</v>
      </c>
      <c r="H1080" s="52">
        <v>0</v>
      </c>
      <c r="I1080" s="51">
        <v>6000</v>
      </c>
      <c r="J1080" s="51">
        <v>3976.86</v>
      </c>
      <c r="K1080" s="52">
        <v>6070.78</v>
      </c>
      <c r="L1080" s="52">
        <v>6000</v>
      </c>
      <c r="U1080" s="2">
        <f>+IF(OR(F1080&lt;&gt;0,G1080&lt;&gt;0,H1080&lt;&gt;0,I1080&lt;&gt;0,J1080&lt;&gt;0,K1080&lt;&gt;0,L1080&lt;&gt;0),1,)</f>
        <v>1</v>
      </c>
    </row>
    <row r="1081" spans="1:21" x14ac:dyDescent="0.25">
      <c r="A1081" s="22" t="s">
        <v>713</v>
      </c>
      <c r="B1081" s="36"/>
      <c r="C1081" s="38" t="str">
        <f t="shared" si="205"/>
        <v>8833</v>
      </c>
      <c r="D1081" s="38"/>
      <c r="E1081" s="38" t="str">
        <f t="shared" si="206"/>
        <v>Local Conferences</v>
      </c>
      <c r="F1081" s="53">
        <v>0</v>
      </c>
      <c r="G1081" s="53">
        <v>0</v>
      </c>
      <c r="H1081" s="98">
        <v>0</v>
      </c>
      <c r="I1081" s="53">
        <v>6000</v>
      </c>
      <c r="J1081" s="53">
        <v>3976.86</v>
      </c>
      <c r="K1081" s="98">
        <v>6070.78</v>
      </c>
      <c r="L1081" s="98">
        <v>6000</v>
      </c>
      <c r="O1081" s="81" t="s">
        <v>703</v>
      </c>
      <c r="P1081" s="82" t="s">
        <v>704</v>
      </c>
      <c r="U1081" s="38">
        <f t="shared" si="177"/>
        <v>1</v>
      </c>
    </row>
    <row r="1082" spans="1:21" hidden="1" x14ac:dyDescent="0.25">
      <c r="A1082" s="22" t="s">
        <v>714</v>
      </c>
      <c r="B1082" s="36"/>
      <c r="C1082" s="38">
        <f t="shared" si="205"/>
        <v>0</v>
      </c>
      <c r="D1082" s="38"/>
      <c r="E1082" s="38">
        <f t="shared" si="206"/>
        <v>0</v>
      </c>
      <c r="F1082" s="53">
        <v>0</v>
      </c>
      <c r="G1082" s="53">
        <v>0</v>
      </c>
      <c r="H1082" s="98">
        <v>0</v>
      </c>
      <c r="I1082" s="53">
        <v>0</v>
      </c>
      <c r="J1082" s="53">
        <v>0</v>
      </c>
      <c r="K1082" s="98">
        <v>0</v>
      </c>
      <c r="L1082" s="98">
        <v>0</v>
      </c>
      <c r="O1082" s="81" t="s">
        <v>705</v>
      </c>
      <c r="P1082" s="82" t="s">
        <v>706</v>
      </c>
      <c r="U1082" s="38">
        <f t="shared" si="177"/>
        <v>0</v>
      </c>
    </row>
    <row r="1083" spans="1:21" ht="15.75" thickBot="1" x14ac:dyDescent="0.3">
      <c r="B1083" s="64"/>
      <c r="C1083" s="125" t="s">
        <v>717</v>
      </c>
      <c r="D1083" s="125"/>
      <c r="E1083" s="125"/>
      <c r="F1083" s="54">
        <f t="shared" ref="F1083:L1083" si="212">F1054+F1055+F1056+F1057+F1072+F1078+F1079+F1081+F1082+F1074</f>
        <v>0</v>
      </c>
      <c r="G1083" s="54">
        <f t="shared" si="212"/>
        <v>-6025</v>
      </c>
      <c r="H1083" s="55">
        <f t="shared" si="212"/>
        <v>0</v>
      </c>
      <c r="I1083" s="54">
        <f t="shared" si="212"/>
        <v>22200</v>
      </c>
      <c r="J1083" s="54">
        <f>J1054+J1055+J1056+J1057+J1072+J1078+J1079+J1081+J1082+J1074</f>
        <v>17632.849999999999</v>
      </c>
      <c r="K1083" s="55">
        <f t="shared" si="212"/>
        <v>35879.53</v>
      </c>
      <c r="L1083" s="55">
        <f t="shared" si="212"/>
        <v>22200</v>
      </c>
      <c r="N1083" s="2">
        <v>1</v>
      </c>
      <c r="U1083" s="38">
        <f t="shared" si="177"/>
        <v>1</v>
      </c>
    </row>
    <row r="1084" spans="1:21" ht="15.75" hidden="1" thickTop="1" x14ac:dyDescent="0.25">
      <c r="B1084" s="113" t="s">
        <v>718</v>
      </c>
      <c r="C1084" s="113"/>
      <c r="D1084" s="113"/>
      <c r="E1084" s="113"/>
      <c r="F1084" s="58"/>
      <c r="G1084" s="58"/>
      <c r="H1084" s="58"/>
      <c r="I1084" s="58"/>
      <c r="J1084" s="58"/>
      <c r="K1084" s="58"/>
      <c r="L1084" s="58"/>
      <c r="N1084" s="2">
        <v>1</v>
      </c>
      <c r="U1084" s="38">
        <f t="shared" si="177"/>
        <v>0</v>
      </c>
    </row>
    <row r="1085" spans="1:21" ht="15.75" outlineLevel="1" thickTop="1" x14ac:dyDescent="0.25">
      <c r="A1085" s="3" t="s">
        <v>989</v>
      </c>
      <c r="B1085" s="103"/>
      <c r="C1085" s="103"/>
      <c r="D1085" s="4" t="s">
        <v>1123</v>
      </c>
      <c r="E1085" s="2" t="s">
        <v>1274</v>
      </c>
      <c r="F1085" s="51">
        <v>500</v>
      </c>
      <c r="G1085" s="51">
        <v>3316</v>
      </c>
      <c r="H1085" s="52">
        <v>44</v>
      </c>
      <c r="I1085" s="51">
        <v>20000</v>
      </c>
      <c r="J1085" s="51">
        <v>5894</v>
      </c>
      <c r="K1085" s="52">
        <v>17468</v>
      </c>
      <c r="L1085" s="52">
        <v>20000</v>
      </c>
      <c r="U1085" s="2">
        <f>+IF(OR(F1085&lt;&gt;0,G1085&lt;&gt;0,H1085&lt;&gt;0,I1085&lt;&gt;0,J1085&lt;&gt;0,K1085&lt;&gt;0,L1085&lt;&gt;0),1,)</f>
        <v>1</v>
      </c>
    </row>
    <row r="1086" spans="1:21" x14ac:dyDescent="0.25">
      <c r="A1086" s="22" t="s">
        <v>733</v>
      </c>
      <c r="B1086" s="36"/>
      <c r="C1086" s="38" t="str">
        <f t="shared" ref="C1086:C1107" si="213">+IF(OR(F1086&lt;&gt;0,G1086&lt;&gt;0,H1086&lt;&gt;0,I1086&lt;&gt;0,J1086&lt;&gt;0,K1086&lt;&gt;0,L1086&lt;&gt;0),O1086,)</f>
        <v>8901</v>
      </c>
      <c r="D1086" s="38"/>
      <c r="E1086" s="38" t="str">
        <f t="shared" ref="E1086:E1107" si="214">+IF(OR(F1086&lt;&gt;0,G1086&lt;&gt;0,H1086&lt;&gt;0,I1086&lt;&gt;0,J1086&lt;&gt;0,K1086&lt;&gt;0,L1086&lt;&gt;0),P1086,)</f>
        <v>Individual Assist-Registration</v>
      </c>
      <c r="F1086" s="53">
        <v>500</v>
      </c>
      <c r="G1086" s="53">
        <v>3316</v>
      </c>
      <c r="H1086" s="98">
        <v>44</v>
      </c>
      <c r="I1086" s="53">
        <v>20000</v>
      </c>
      <c r="J1086" s="53">
        <v>5894</v>
      </c>
      <c r="K1086" s="98">
        <v>17468</v>
      </c>
      <c r="L1086" s="98">
        <v>20000</v>
      </c>
      <c r="O1086" s="81" t="s">
        <v>719</v>
      </c>
      <c r="P1086" s="82" t="s">
        <v>720</v>
      </c>
      <c r="U1086" s="38">
        <f t="shared" si="177"/>
        <v>1</v>
      </c>
    </row>
    <row r="1087" spans="1:21" hidden="1" x14ac:dyDescent="0.25">
      <c r="A1087" s="22" t="s">
        <v>734</v>
      </c>
      <c r="B1087" s="36"/>
      <c r="C1087" s="38">
        <f t="shared" si="213"/>
        <v>0</v>
      </c>
      <c r="D1087" s="38"/>
      <c r="E1087" s="38">
        <f t="shared" si="214"/>
        <v>0</v>
      </c>
      <c r="F1087" s="53">
        <v>0</v>
      </c>
      <c r="G1087" s="53">
        <v>0</v>
      </c>
      <c r="H1087" s="98">
        <v>0</v>
      </c>
      <c r="I1087" s="53">
        <v>0</v>
      </c>
      <c r="J1087" s="53">
        <v>0</v>
      </c>
      <c r="K1087" s="98">
        <v>0</v>
      </c>
      <c r="L1087" s="98">
        <v>0</v>
      </c>
      <c r="O1087" s="81" t="s">
        <v>721</v>
      </c>
      <c r="P1087" s="82" t="s">
        <v>722</v>
      </c>
      <c r="U1087" s="38">
        <f t="shared" si="177"/>
        <v>0</v>
      </c>
    </row>
    <row r="1088" spans="1:21" outlineLevel="1" x14ac:dyDescent="0.25">
      <c r="A1088" s="3" t="s">
        <v>989</v>
      </c>
      <c r="B1088" s="103"/>
      <c r="C1088" s="103"/>
      <c r="D1088" s="4" t="s">
        <v>1123</v>
      </c>
      <c r="E1088" s="2" t="s">
        <v>1274</v>
      </c>
      <c r="F1088" s="51">
        <v>0</v>
      </c>
      <c r="G1088" s="51">
        <v>0</v>
      </c>
      <c r="H1088" s="52">
        <v>0</v>
      </c>
      <c r="I1088" s="51">
        <v>500</v>
      </c>
      <c r="J1088" s="51">
        <v>43.08</v>
      </c>
      <c r="K1088" s="52">
        <v>0</v>
      </c>
      <c r="L1088" s="52">
        <v>500</v>
      </c>
      <c r="U1088" s="2">
        <f>+IF(OR(F1088&lt;&gt;0,G1088&lt;&gt;0,H1088&lt;&gt;0,I1088&lt;&gt;0,J1088&lt;&gt;0,K1088&lt;&gt;0,L1088&lt;&gt;0),1,)</f>
        <v>1</v>
      </c>
    </row>
    <row r="1089" spans="1:21" x14ac:dyDescent="0.25">
      <c r="A1089" s="22" t="s">
        <v>735</v>
      </c>
      <c r="B1089" s="36"/>
      <c r="C1089" s="38" t="str">
        <f t="shared" si="213"/>
        <v>8903</v>
      </c>
      <c r="D1089" s="38"/>
      <c r="E1089" s="38" t="str">
        <f t="shared" si="214"/>
        <v>Individual Assist-Literature</v>
      </c>
      <c r="F1089" s="53">
        <v>0</v>
      </c>
      <c r="G1089" s="53">
        <v>0</v>
      </c>
      <c r="H1089" s="98">
        <v>0</v>
      </c>
      <c r="I1089" s="53">
        <v>500</v>
      </c>
      <c r="J1089" s="53">
        <v>43.08</v>
      </c>
      <c r="K1089" s="98">
        <v>0</v>
      </c>
      <c r="L1089" s="98">
        <v>500</v>
      </c>
      <c r="O1089" s="81" t="s">
        <v>723</v>
      </c>
      <c r="P1089" s="82" t="s">
        <v>724</v>
      </c>
      <c r="U1089" s="38">
        <f t="shared" si="177"/>
        <v>1</v>
      </c>
    </row>
    <row r="1090" spans="1:21" hidden="1" x14ac:dyDescent="0.25">
      <c r="A1090" s="22" t="s">
        <v>736</v>
      </c>
      <c r="B1090" s="36"/>
      <c r="C1090" s="38">
        <f t="shared" si="213"/>
        <v>0</v>
      </c>
      <c r="D1090" s="38"/>
      <c r="E1090" s="38">
        <f t="shared" si="214"/>
        <v>0</v>
      </c>
      <c r="F1090" s="53">
        <v>0</v>
      </c>
      <c r="G1090" s="53">
        <v>0</v>
      </c>
      <c r="H1090" s="98">
        <v>0</v>
      </c>
      <c r="I1090" s="53">
        <v>0</v>
      </c>
      <c r="J1090" s="53">
        <v>0</v>
      </c>
      <c r="K1090" s="98">
        <v>0</v>
      </c>
      <c r="L1090" s="98">
        <v>0</v>
      </c>
      <c r="O1090" s="81" t="s">
        <v>725</v>
      </c>
      <c r="P1090" s="82" t="s">
        <v>910</v>
      </c>
      <c r="U1090" s="38">
        <f t="shared" si="177"/>
        <v>0</v>
      </c>
    </row>
    <row r="1091" spans="1:21" hidden="1" x14ac:dyDescent="0.25">
      <c r="A1091" s="22" t="s">
        <v>737</v>
      </c>
      <c r="B1091" s="36"/>
      <c r="C1091" s="38">
        <f t="shared" si="213"/>
        <v>0</v>
      </c>
      <c r="D1091" s="38"/>
      <c r="E1091" s="38">
        <f t="shared" si="214"/>
        <v>0</v>
      </c>
      <c r="F1091" s="53">
        <v>0</v>
      </c>
      <c r="G1091" s="53">
        <v>0</v>
      </c>
      <c r="H1091" s="98">
        <v>0</v>
      </c>
      <c r="I1091" s="53">
        <v>0</v>
      </c>
      <c r="J1091" s="53">
        <v>0</v>
      </c>
      <c r="K1091" s="98">
        <v>0</v>
      </c>
      <c r="L1091" s="98">
        <v>0</v>
      </c>
      <c r="O1091" s="81" t="s">
        <v>726</v>
      </c>
      <c r="P1091" s="82" t="s">
        <v>727</v>
      </c>
      <c r="U1091" s="38">
        <f t="shared" si="177"/>
        <v>0</v>
      </c>
    </row>
    <row r="1092" spans="1:21" outlineLevel="1" x14ac:dyDescent="0.25">
      <c r="A1092" s="3" t="s">
        <v>989</v>
      </c>
      <c r="B1092" s="103"/>
      <c r="C1092" s="103"/>
      <c r="D1092" s="4" t="s">
        <v>1123</v>
      </c>
      <c r="E1092" s="2" t="s">
        <v>1274</v>
      </c>
      <c r="F1092" s="51">
        <v>0</v>
      </c>
      <c r="G1092" s="51">
        <v>0</v>
      </c>
      <c r="H1092" s="52">
        <v>-271.56</v>
      </c>
      <c r="I1092" s="51">
        <v>1000</v>
      </c>
      <c r="J1092" s="51">
        <v>246.07</v>
      </c>
      <c r="K1092" s="52">
        <v>271.56</v>
      </c>
      <c r="L1092" s="52">
        <v>1000</v>
      </c>
      <c r="U1092" s="2">
        <f>+IF(OR(F1092&lt;&gt;0,G1092&lt;&gt;0,H1092&lt;&gt;0,I1092&lt;&gt;0,J1092&lt;&gt;0,K1092&lt;&gt;0,L1092&lt;&gt;0),1,)</f>
        <v>1</v>
      </c>
    </row>
    <row r="1093" spans="1:21" x14ac:dyDescent="0.25">
      <c r="A1093" s="22" t="s">
        <v>738</v>
      </c>
      <c r="B1093" s="36"/>
      <c r="C1093" s="38" t="str">
        <f t="shared" si="213"/>
        <v>8908</v>
      </c>
      <c r="D1093" s="38"/>
      <c r="E1093" s="38" t="str">
        <f t="shared" si="214"/>
        <v>Individual Assistance-Uniforms</v>
      </c>
      <c r="F1093" s="53">
        <v>0</v>
      </c>
      <c r="G1093" s="53">
        <v>0</v>
      </c>
      <c r="H1093" s="98">
        <v>-271.56</v>
      </c>
      <c r="I1093" s="53">
        <v>1000</v>
      </c>
      <c r="J1093" s="53">
        <v>246.07</v>
      </c>
      <c r="K1093" s="98">
        <v>271.56</v>
      </c>
      <c r="L1093" s="98">
        <v>1000</v>
      </c>
      <c r="O1093" s="81" t="s">
        <v>728</v>
      </c>
      <c r="P1093" s="82" t="s">
        <v>729</v>
      </c>
      <c r="U1093" s="38">
        <f t="shared" si="177"/>
        <v>1</v>
      </c>
    </row>
    <row r="1094" spans="1:21" hidden="1" x14ac:dyDescent="0.25">
      <c r="A1094" s="22" t="s">
        <v>739</v>
      </c>
      <c r="B1094" s="36"/>
      <c r="C1094" s="38">
        <f t="shared" si="213"/>
        <v>0</v>
      </c>
      <c r="D1094" s="38"/>
      <c r="E1094" s="38">
        <f t="shared" si="214"/>
        <v>0</v>
      </c>
      <c r="F1094" s="53">
        <v>0</v>
      </c>
      <c r="G1094" s="53">
        <v>0</v>
      </c>
      <c r="H1094" s="98">
        <v>0</v>
      </c>
      <c r="I1094" s="53">
        <v>0</v>
      </c>
      <c r="J1094" s="53">
        <v>0</v>
      </c>
      <c r="K1094" s="98">
        <v>0</v>
      </c>
      <c r="L1094" s="98">
        <v>0</v>
      </c>
      <c r="O1094" s="81" t="s">
        <v>730</v>
      </c>
      <c r="P1094" s="82" t="s">
        <v>913</v>
      </c>
      <c r="U1094" s="38">
        <f t="shared" si="177"/>
        <v>0</v>
      </c>
    </row>
    <row r="1095" spans="1:21" outlineLevel="1" x14ac:dyDescent="0.25">
      <c r="A1095" s="3" t="s">
        <v>989</v>
      </c>
      <c r="B1095" s="103"/>
      <c r="C1095" s="103"/>
      <c r="D1095" s="4" t="s">
        <v>1123</v>
      </c>
      <c r="E1095" s="2" t="s">
        <v>1274</v>
      </c>
      <c r="F1095" s="51">
        <v>0</v>
      </c>
      <c r="G1095" s="51">
        <v>0</v>
      </c>
      <c r="H1095" s="52">
        <v>0</v>
      </c>
      <c r="I1095" s="51">
        <v>7000</v>
      </c>
      <c r="J1095" s="51">
        <v>7477.88</v>
      </c>
      <c r="K1095" s="52">
        <v>3650</v>
      </c>
      <c r="L1095" s="52">
        <v>7000</v>
      </c>
      <c r="U1095" s="2">
        <f t="shared" ref="U1095:U1106" si="215">+IF(OR(F1095&lt;&gt;0,G1095&lt;&gt;0,H1095&lt;&gt;0,I1095&lt;&gt;0,J1095&lt;&gt;0,K1095&lt;&gt;0,L1095&lt;&gt;0),1,)</f>
        <v>1</v>
      </c>
    </row>
    <row r="1096" spans="1:21" outlineLevel="1" x14ac:dyDescent="0.25">
      <c r="A1096" s="3" t="s">
        <v>1026</v>
      </c>
      <c r="B1096" s="103"/>
      <c r="C1096" s="103"/>
      <c r="D1096" s="4" t="s">
        <v>1181</v>
      </c>
      <c r="E1096" s="2" t="s">
        <v>1294</v>
      </c>
      <c r="F1096" s="51">
        <v>0</v>
      </c>
      <c r="G1096" s="51">
        <v>0</v>
      </c>
      <c r="H1096" s="52">
        <v>0</v>
      </c>
      <c r="I1096" s="51">
        <v>1500</v>
      </c>
      <c r="J1096" s="51">
        <v>2730</v>
      </c>
      <c r="K1096" s="52">
        <v>1425</v>
      </c>
      <c r="L1096" s="52">
        <v>1500</v>
      </c>
      <c r="U1096" s="2">
        <f t="shared" si="215"/>
        <v>1</v>
      </c>
    </row>
    <row r="1097" spans="1:21" outlineLevel="1" x14ac:dyDescent="0.25">
      <c r="A1097" s="3" t="s">
        <v>1055</v>
      </c>
      <c r="B1097" s="103"/>
      <c r="C1097" s="103"/>
      <c r="D1097" s="4" t="s">
        <v>1210</v>
      </c>
      <c r="E1097" s="2" t="s">
        <v>1323</v>
      </c>
      <c r="F1097" s="51">
        <v>0</v>
      </c>
      <c r="G1097" s="51">
        <v>0</v>
      </c>
      <c r="H1097" s="52">
        <v>0</v>
      </c>
      <c r="I1097" s="51">
        <v>1000</v>
      </c>
      <c r="J1097" s="51">
        <v>555</v>
      </c>
      <c r="K1097" s="52">
        <v>796</v>
      </c>
      <c r="L1097" s="52">
        <v>1000</v>
      </c>
      <c r="U1097" s="2">
        <f t="shared" si="215"/>
        <v>1</v>
      </c>
    </row>
    <row r="1098" spans="1:21" outlineLevel="1" x14ac:dyDescent="0.25">
      <c r="A1098" s="3" t="s">
        <v>974</v>
      </c>
      <c r="B1098" s="103"/>
      <c r="C1098" s="103"/>
      <c r="D1098" s="4" t="s">
        <v>1108</v>
      </c>
      <c r="E1098" s="2" t="s">
        <v>1148</v>
      </c>
      <c r="F1098" s="51">
        <v>0</v>
      </c>
      <c r="G1098" s="51">
        <v>1624</v>
      </c>
      <c r="H1098" s="52">
        <v>0</v>
      </c>
      <c r="I1098" s="51">
        <v>20000</v>
      </c>
      <c r="J1098" s="51">
        <v>11151</v>
      </c>
      <c r="K1098" s="52">
        <v>8803</v>
      </c>
      <c r="L1098" s="52">
        <v>20000</v>
      </c>
      <c r="U1098" s="2">
        <f t="shared" si="215"/>
        <v>1</v>
      </c>
    </row>
    <row r="1099" spans="1:21" outlineLevel="1" x14ac:dyDescent="0.25">
      <c r="A1099" s="3" t="s">
        <v>1008</v>
      </c>
      <c r="B1099" s="103"/>
      <c r="C1099" s="103"/>
      <c r="D1099" s="4" t="s">
        <v>1149</v>
      </c>
      <c r="E1099" s="2" t="s">
        <v>1150</v>
      </c>
      <c r="F1099" s="51">
        <v>0</v>
      </c>
      <c r="G1099" s="51">
        <v>100</v>
      </c>
      <c r="H1099" s="52">
        <v>0</v>
      </c>
      <c r="I1099" s="51">
        <v>0</v>
      </c>
      <c r="J1099" s="51">
        <v>100</v>
      </c>
      <c r="K1099" s="52">
        <v>0</v>
      </c>
      <c r="L1099" s="52">
        <v>0</v>
      </c>
      <c r="U1099" s="2">
        <f t="shared" si="215"/>
        <v>1</v>
      </c>
    </row>
    <row r="1100" spans="1:21" outlineLevel="1" x14ac:dyDescent="0.25">
      <c r="A1100" s="3" t="s">
        <v>975</v>
      </c>
      <c r="B1100" s="103"/>
      <c r="C1100" s="103"/>
      <c r="D1100" s="4" t="s">
        <v>1109</v>
      </c>
      <c r="E1100" s="2" t="s">
        <v>1153</v>
      </c>
      <c r="F1100" s="51">
        <v>0</v>
      </c>
      <c r="G1100" s="51">
        <v>1106</v>
      </c>
      <c r="H1100" s="52">
        <v>0</v>
      </c>
      <c r="I1100" s="51">
        <v>26000</v>
      </c>
      <c r="J1100" s="51">
        <v>41656</v>
      </c>
      <c r="K1100" s="52">
        <v>32741</v>
      </c>
      <c r="L1100" s="52">
        <v>26000</v>
      </c>
      <c r="U1100" s="2">
        <f t="shared" si="215"/>
        <v>1</v>
      </c>
    </row>
    <row r="1101" spans="1:21" outlineLevel="1" x14ac:dyDescent="0.25">
      <c r="A1101" s="3" t="s">
        <v>1063</v>
      </c>
      <c r="B1101" s="103"/>
      <c r="C1101" s="103"/>
      <c r="D1101" s="4" t="s">
        <v>1218</v>
      </c>
      <c r="E1101" s="2" t="s">
        <v>1331</v>
      </c>
      <c r="F1101" s="51">
        <v>0</v>
      </c>
      <c r="G1101" s="51">
        <v>0</v>
      </c>
      <c r="H1101" s="52">
        <v>0</v>
      </c>
      <c r="I1101" s="51">
        <v>500</v>
      </c>
      <c r="J1101" s="51">
        <v>0</v>
      </c>
      <c r="K1101" s="52">
        <v>300</v>
      </c>
      <c r="L1101" s="52">
        <v>500</v>
      </c>
      <c r="U1101" s="2">
        <f t="shared" si="215"/>
        <v>1</v>
      </c>
    </row>
    <row r="1102" spans="1:21" outlineLevel="1" x14ac:dyDescent="0.25">
      <c r="A1102" s="3" t="s">
        <v>1011</v>
      </c>
      <c r="B1102" s="103"/>
      <c r="C1102" s="103"/>
      <c r="D1102" s="4" t="s">
        <v>1156</v>
      </c>
      <c r="E1102" s="2" t="s">
        <v>1157</v>
      </c>
      <c r="F1102" s="51">
        <v>0</v>
      </c>
      <c r="G1102" s="51">
        <v>0</v>
      </c>
      <c r="H1102" s="52">
        <v>0</v>
      </c>
      <c r="I1102" s="51">
        <v>5000</v>
      </c>
      <c r="J1102" s="51">
        <v>3465</v>
      </c>
      <c r="K1102" s="52">
        <v>4885</v>
      </c>
      <c r="L1102" s="52">
        <v>5000</v>
      </c>
      <c r="U1102" s="2">
        <f t="shared" si="215"/>
        <v>1</v>
      </c>
    </row>
    <row r="1103" spans="1:21" outlineLevel="1" x14ac:dyDescent="0.25">
      <c r="A1103" s="3" t="s">
        <v>1014</v>
      </c>
      <c r="B1103" s="103"/>
      <c r="C1103" s="103"/>
      <c r="D1103" s="4" t="s">
        <v>1162</v>
      </c>
      <c r="E1103" s="2" t="s">
        <v>1163</v>
      </c>
      <c r="F1103" s="51">
        <v>0</v>
      </c>
      <c r="G1103" s="51">
        <v>0</v>
      </c>
      <c r="H1103" s="52">
        <v>0</v>
      </c>
      <c r="I1103" s="51">
        <v>700</v>
      </c>
      <c r="J1103" s="51">
        <v>135</v>
      </c>
      <c r="K1103" s="52">
        <v>630</v>
      </c>
      <c r="L1103" s="52">
        <v>700</v>
      </c>
      <c r="U1103" s="2">
        <f t="shared" si="215"/>
        <v>1</v>
      </c>
    </row>
    <row r="1104" spans="1:21" outlineLevel="1" x14ac:dyDescent="0.25">
      <c r="A1104" s="3" t="s">
        <v>976</v>
      </c>
      <c r="B1104" s="103"/>
      <c r="C1104" s="103"/>
      <c r="D1104" s="4" t="s">
        <v>1110</v>
      </c>
      <c r="E1104" s="2" t="s">
        <v>1263</v>
      </c>
      <c r="F1104" s="51">
        <v>0</v>
      </c>
      <c r="G1104" s="51">
        <v>0</v>
      </c>
      <c r="H1104" s="52">
        <v>0</v>
      </c>
      <c r="I1104" s="51">
        <v>1000</v>
      </c>
      <c r="J1104" s="51">
        <v>0</v>
      </c>
      <c r="K1104" s="52">
        <v>750</v>
      </c>
      <c r="L1104" s="52">
        <v>1000</v>
      </c>
      <c r="U1104" s="2">
        <f t="shared" si="215"/>
        <v>1</v>
      </c>
    </row>
    <row r="1105" spans="1:21" outlineLevel="1" x14ac:dyDescent="0.25">
      <c r="A1105" s="3" t="s">
        <v>1065</v>
      </c>
      <c r="B1105" s="103"/>
      <c r="C1105" s="103"/>
      <c r="D1105" s="4" t="s">
        <v>1220</v>
      </c>
      <c r="E1105" s="2" t="s">
        <v>1333</v>
      </c>
      <c r="F1105" s="51">
        <v>0</v>
      </c>
      <c r="G1105" s="51">
        <v>0</v>
      </c>
      <c r="H1105" s="52">
        <v>0</v>
      </c>
      <c r="I1105" s="51">
        <v>500</v>
      </c>
      <c r="J1105" s="51">
        <v>385</v>
      </c>
      <c r="K1105" s="52">
        <v>375</v>
      </c>
      <c r="L1105" s="52">
        <v>500</v>
      </c>
      <c r="U1105" s="2">
        <f t="shared" si="215"/>
        <v>1</v>
      </c>
    </row>
    <row r="1106" spans="1:21" outlineLevel="1" x14ac:dyDescent="0.25">
      <c r="A1106" s="3" t="s">
        <v>1067</v>
      </c>
      <c r="B1106" s="103"/>
      <c r="C1106" s="103"/>
      <c r="D1106" s="4" t="s">
        <v>1222</v>
      </c>
      <c r="E1106" s="2" t="s">
        <v>1335</v>
      </c>
      <c r="F1106" s="51">
        <v>0</v>
      </c>
      <c r="G1106" s="51">
        <v>0</v>
      </c>
      <c r="H1106" s="52">
        <v>0</v>
      </c>
      <c r="I1106" s="51">
        <v>0</v>
      </c>
      <c r="J1106" s="51">
        <v>0</v>
      </c>
      <c r="K1106" s="52">
        <v>225</v>
      </c>
      <c r="L1106" s="52">
        <v>0</v>
      </c>
      <c r="U1106" s="2">
        <f t="shared" si="215"/>
        <v>1</v>
      </c>
    </row>
    <row r="1107" spans="1:21" x14ac:dyDescent="0.25">
      <c r="A1107" s="22" t="s">
        <v>740</v>
      </c>
      <c r="B1107" s="36"/>
      <c r="C1107" s="38" t="str">
        <f t="shared" si="213"/>
        <v>8910</v>
      </c>
      <c r="D1107" s="38"/>
      <c r="E1107" s="38" t="str">
        <f t="shared" si="214"/>
        <v>Individual Assist-Camperships</v>
      </c>
      <c r="F1107" s="53">
        <v>0</v>
      </c>
      <c r="G1107" s="53">
        <v>2830</v>
      </c>
      <c r="H1107" s="98">
        <v>0</v>
      </c>
      <c r="I1107" s="53">
        <v>63200</v>
      </c>
      <c r="J1107" s="53">
        <v>67654.880000000005</v>
      </c>
      <c r="K1107" s="98">
        <v>54580</v>
      </c>
      <c r="L1107" s="98">
        <v>63200</v>
      </c>
      <c r="O1107" s="81" t="s">
        <v>731</v>
      </c>
      <c r="P1107" s="82" t="s">
        <v>732</v>
      </c>
      <c r="U1107" s="38">
        <f t="shared" si="177"/>
        <v>1</v>
      </c>
    </row>
    <row r="1108" spans="1:21" ht="15.75" thickBot="1" x14ac:dyDescent="0.3">
      <c r="B1108" s="64"/>
      <c r="C1108" s="125" t="s">
        <v>741</v>
      </c>
      <c r="D1108" s="125"/>
      <c r="E1108" s="125"/>
      <c r="F1108" s="54">
        <f>F1086+F1087+F1089+F1090+F1091+F1093+F1094+F1107</f>
        <v>500</v>
      </c>
      <c r="G1108" s="54">
        <f t="shared" ref="G1108:L1108" si="216">G1086+G1087+G1089+G1090+G1091+G1093+G1094+G1107</f>
        <v>6146</v>
      </c>
      <c r="H1108" s="55">
        <f t="shared" si="216"/>
        <v>-227.56</v>
      </c>
      <c r="I1108" s="54">
        <f t="shared" si="216"/>
        <v>84700</v>
      </c>
      <c r="J1108" s="54">
        <f>J1086+J1087+J1089+J1090+J1091+J1093+J1094+J1107</f>
        <v>73838.03</v>
      </c>
      <c r="K1108" s="55">
        <f t="shared" si="216"/>
        <v>72319.56</v>
      </c>
      <c r="L1108" s="55">
        <f t="shared" si="216"/>
        <v>84700</v>
      </c>
      <c r="N1108" s="2">
        <v>1</v>
      </c>
      <c r="U1108" s="38">
        <f t="shared" ref="U1108:U1319" si="217">+IF(OR(F1108&lt;&gt;0,G1108&lt;&gt;0,H1108&lt;&gt;0,I1108&lt;&gt;0,J1108&lt;&gt;0,K1108&lt;&gt;0,L1108&lt;&gt;0),1,)</f>
        <v>1</v>
      </c>
    </row>
    <row r="1109" spans="1:21" ht="15.75" hidden="1" thickTop="1" x14ac:dyDescent="0.25">
      <c r="B1109" s="113" t="s">
        <v>742</v>
      </c>
      <c r="C1109" s="113"/>
      <c r="D1109" s="113"/>
      <c r="E1109" s="113"/>
      <c r="F1109" s="58"/>
      <c r="G1109" s="58"/>
      <c r="H1109" s="58"/>
      <c r="I1109" s="58"/>
      <c r="J1109" s="58"/>
      <c r="K1109" s="58"/>
      <c r="L1109" s="58"/>
      <c r="N1109" s="2">
        <v>1</v>
      </c>
      <c r="U1109" s="38">
        <f t="shared" si="217"/>
        <v>0</v>
      </c>
    </row>
    <row r="1110" spans="1:21" ht="15.75" outlineLevel="1" thickTop="1" x14ac:dyDescent="0.25">
      <c r="A1110" s="3" t="s">
        <v>968</v>
      </c>
      <c r="B1110" s="103"/>
      <c r="C1110" s="103"/>
      <c r="D1110" s="4" t="s">
        <v>1102</v>
      </c>
      <c r="E1110" s="2" t="s">
        <v>1257</v>
      </c>
      <c r="F1110" s="51">
        <v>0</v>
      </c>
      <c r="G1110" s="51">
        <v>123.19</v>
      </c>
      <c r="H1110" s="52">
        <v>0</v>
      </c>
      <c r="I1110" s="51">
        <v>0</v>
      </c>
      <c r="J1110" s="51">
        <v>123.19</v>
      </c>
      <c r="K1110" s="52">
        <v>0</v>
      </c>
      <c r="L1110" s="52">
        <v>0</v>
      </c>
      <c r="U1110" s="2">
        <f t="shared" ref="U1110:U1111" si="218">+IF(OR(F1110&lt;&gt;0,G1110&lt;&gt;0,H1110&lt;&gt;0,I1110&lt;&gt;0,J1110&lt;&gt;0,K1110&lt;&gt;0,L1110&lt;&gt;0),1,)</f>
        <v>1</v>
      </c>
    </row>
    <row r="1111" spans="1:21" outlineLevel="1" x14ac:dyDescent="0.25">
      <c r="A1111" s="3" t="s">
        <v>1077</v>
      </c>
      <c r="B1111" s="103"/>
      <c r="C1111" s="103"/>
      <c r="D1111" s="4" t="s">
        <v>1232</v>
      </c>
      <c r="E1111" s="2" t="s">
        <v>1345</v>
      </c>
      <c r="F1111" s="51">
        <v>1500</v>
      </c>
      <c r="G1111" s="51">
        <v>739.09</v>
      </c>
      <c r="H1111" s="52">
        <v>1119.5</v>
      </c>
      <c r="I1111" s="51">
        <v>1500</v>
      </c>
      <c r="J1111" s="51">
        <v>1433.22</v>
      </c>
      <c r="K1111" s="52">
        <v>1844.65</v>
      </c>
      <c r="L1111" s="52">
        <v>1500</v>
      </c>
      <c r="U1111" s="2">
        <f t="shared" si="218"/>
        <v>1</v>
      </c>
    </row>
    <row r="1112" spans="1:21" x14ac:dyDescent="0.25">
      <c r="A1112" s="22" t="s">
        <v>850</v>
      </c>
      <c r="B1112" s="36"/>
      <c r="C1112" s="38" t="str">
        <f t="shared" ref="C1112:C1152" si="219">+IF(OR(F1112&lt;&gt;0,G1112&lt;&gt;0,H1112&lt;&gt;0,I1112&lt;&gt;0,J1112&lt;&gt;0,K1112&lt;&gt;0,L1112&lt;&gt;0),O1112,)</f>
        <v>9151</v>
      </c>
      <c r="D1112" s="38"/>
      <c r="E1112" s="38" t="str">
        <f t="shared" ref="E1112:E1152" si="220">+IF(OR(F1112&lt;&gt;0,G1112&lt;&gt;0,H1112&lt;&gt;0,I1112&lt;&gt;0,J1112&lt;&gt;0,K1112&lt;&gt;0,L1112&lt;&gt;0),P1112,)</f>
        <v>Recognitions--Staff</v>
      </c>
      <c r="F1112" s="53">
        <v>1500</v>
      </c>
      <c r="G1112" s="53">
        <v>862.28</v>
      </c>
      <c r="H1112" s="98">
        <v>1119.5</v>
      </c>
      <c r="I1112" s="53">
        <v>1500</v>
      </c>
      <c r="J1112" s="53">
        <v>1556.41</v>
      </c>
      <c r="K1112" s="98">
        <v>1844.65</v>
      </c>
      <c r="L1112" s="98">
        <v>1500</v>
      </c>
      <c r="O1112" s="81" t="s">
        <v>743</v>
      </c>
      <c r="P1112" s="82" t="s">
        <v>744</v>
      </c>
      <c r="U1112" s="38">
        <f t="shared" si="217"/>
        <v>1</v>
      </c>
    </row>
    <row r="1113" spans="1:21" outlineLevel="1" x14ac:dyDescent="0.25">
      <c r="A1113" s="3" t="s">
        <v>1025</v>
      </c>
      <c r="B1113" s="103"/>
      <c r="C1113" s="103"/>
      <c r="D1113" s="4" t="s">
        <v>1180</v>
      </c>
      <c r="E1113" s="2" t="s">
        <v>1293</v>
      </c>
      <c r="F1113" s="51">
        <v>0</v>
      </c>
      <c r="G1113" s="51">
        <v>0</v>
      </c>
      <c r="H1113" s="52">
        <v>0</v>
      </c>
      <c r="I1113" s="51">
        <v>50</v>
      </c>
      <c r="J1113" s="51">
        <v>0</v>
      </c>
      <c r="K1113" s="52">
        <v>16.600000000000001</v>
      </c>
      <c r="L1113" s="52">
        <v>50</v>
      </c>
      <c r="U1113" s="2">
        <f t="shared" ref="U1113:U1131" si="221">+IF(OR(F1113&lt;&gt;0,G1113&lt;&gt;0,H1113&lt;&gt;0,I1113&lt;&gt;0,J1113&lt;&gt;0,K1113&lt;&gt;0,L1113&lt;&gt;0),1,)</f>
        <v>1</v>
      </c>
    </row>
    <row r="1114" spans="1:21" outlineLevel="1" x14ac:dyDescent="0.25">
      <c r="A1114" s="3" t="s">
        <v>1026</v>
      </c>
      <c r="B1114" s="103"/>
      <c r="C1114" s="103"/>
      <c r="D1114" s="4" t="s">
        <v>1181</v>
      </c>
      <c r="E1114" s="2" t="s">
        <v>1294</v>
      </c>
      <c r="F1114" s="51">
        <v>0</v>
      </c>
      <c r="G1114" s="51">
        <v>0</v>
      </c>
      <c r="H1114" s="52">
        <v>0</v>
      </c>
      <c r="I1114" s="51">
        <v>0</v>
      </c>
      <c r="J1114" s="51">
        <v>15.16</v>
      </c>
      <c r="K1114" s="52">
        <v>6.56</v>
      </c>
      <c r="L1114" s="52">
        <v>0</v>
      </c>
      <c r="U1114" s="2">
        <f t="shared" si="221"/>
        <v>1</v>
      </c>
    </row>
    <row r="1115" spans="1:21" outlineLevel="1" x14ac:dyDescent="0.25">
      <c r="A1115" s="3" t="s">
        <v>1030</v>
      </c>
      <c r="B1115" s="103"/>
      <c r="C1115" s="103"/>
      <c r="D1115" s="4" t="s">
        <v>1185</v>
      </c>
      <c r="E1115" s="2" t="s">
        <v>1298</v>
      </c>
      <c r="F1115" s="51">
        <v>0</v>
      </c>
      <c r="G1115" s="51">
        <v>0</v>
      </c>
      <c r="H1115" s="52">
        <v>0</v>
      </c>
      <c r="I1115" s="51">
        <v>200</v>
      </c>
      <c r="J1115" s="51">
        <v>36.409999999999997</v>
      </c>
      <c r="K1115" s="52">
        <v>0</v>
      </c>
      <c r="L1115" s="52">
        <v>200</v>
      </c>
      <c r="U1115" s="2">
        <f t="shared" si="221"/>
        <v>1</v>
      </c>
    </row>
    <row r="1116" spans="1:21" outlineLevel="1" x14ac:dyDescent="0.25">
      <c r="A1116" s="3" t="s">
        <v>1035</v>
      </c>
      <c r="B1116" s="103"/>
      <c r="C1116" s="103"/>
      <c r="D1116" s="4" t="s">
        <v>1190</v>
      </c>
      <c r="E1116" s="2" t="s">
        <v>1303</v>
      </c>
      <c r="F1116" s="51">
        <v>0</v>
      </c>
      <c r="G1116" s="51">
        <v>0</v>
      </c>
      <c r="H1116" s="52">
        <v>0</v>
      </c>
      <c r="I1116" s="51">
        <v>450</v>
      </c>
      <c r="J1116" s="51">
        <v>179.3</v>
      </c>
      <c r="K1116" s="52">
        <v>556.80999999999995</v>
      </c>
      <c r="L1116" s="52">
        <v>450</v>
      </c>
      <c r="U1116" s="2">
        <f t="shared" si="221"/>
        <v>1</v>
      </c>
    </row>
    <row r="1117" spans="1:21" outlineLevel="1" x14ac:dyDescent="0.25">
      <c r="A1117" s="3" t="s">
        <v>1042</v>
      </c>
      <c r="B1117" s="103"/>
      <c r="C1117" s="103"/>
      <c r="D1117" s="4" t="s">
        <v>1197</v>
      </c>
      <c r="E1117" s="2" t="s">
        <v>1310</v>
      </c>
      <c r="F1117" s="51">
        <v>0</v>
      </c>
      <c r="G1117" s="51">
        <v>0</v>
      </c>
      <c r="H1117" s="52">
        <v>214.62</v>
      </c>
      <c r="I1117" s="51">
        <v>800</v>
      </c>
      <c r="J1117" s="51">
        <v>403.23</v>
      </c>
      <c r="K1117" s="52">
        <v>703.04</v>
      </c>
      <c r="L1117" s="52">
        <v>800</v>
      </c>
      <c r="U1117" s="2">
        <f t="shared" si="221"/>
        <v>1</v>
      </c>
    </row>
    <row r="1118" spans="1:21" outlineLevel="1" x14ac:dyDescent="0.25">
      <c r="A1118" s="3" t="s">
        <v>1044</v>
      </c>
      <c r="B1118" s="103"/>
      <c r="C1118" s="103"/>
      <c r="D1118" s="4" t="s">
        <v>1199</v>
      </c>
      <c r="E1118" s="2" t="s">
        <v>1312</v>
      </c>
      <c r="F1118" s="51">
        <v>0</v>
      </c>
      <c r="G1118" s="51">
        <v>0</v>
      </c>
      <c r="H1118" s="52">
        <v>0</v>
      </c>
      <c r="I1118" s="51">
        <v>150</v>
      </c>
      <c r="J1118" s="51">
        <v>0</v>
      </c>
      <c r="K1118" s="52">
        <v>326.5</v>
      </c>
      <c r="L1118" s="52">
        <v>150</v>
      </c>
      <c r="U1118" s="2">
        <f t="shared" si="221"/>
        <v>1</v>
      </c>
    </row>
    <row r="1119" spans="1:21" outlineLevel="1" x14ac:dyDescent="0.25">
      <c r="A1119" s="3" t="s">
        <v>1046</v>
      </c>
      <c r="B1119" s="103"/>
      <c r="C1119" s="103"/>
      <c r="D1119" s="4" t="s">
        <v>1201</v>
      </c>
      <c r="E1119" s="2" t="s">
        <v>1314</v>
      </c>
      <c r="F1119" s="51">
        <v>0</v>
      </c>
      <c r="G1119" s="51">
        <v>0</v>
      </c>
      <c r="H1119" s="52">
        <v>0</v>
      </c>
      <c r="I1119" s="51">
        <v>200</v>
      </c>
      <c r="J1119" s="51">
        <v>0</v>
      </c>
      <c r="K1119" s="52">
        <v>0</v>
      </c>
      <c r="L1119" s="52">
        <v>200</v>
      </c>
      <c r="U1119" s="2">
        <f t="shared" si="221"/>
        <v>1</v>
      </c>
    </row>
    <row r="1120" spans="1:21" outlineLevel="1" x14ac:dyDescent="0.25">
      <c r="A1120" s="3" t="s">
        <v>972</v>
      </c>
      <c r="B1120" s="103"/>
      <c r="C1120" s="103"/>
      <c r="D1120" s="4" t="s">
        <v>1106</v>
      </c>
      <c r="E1120" s="2" t="s">
        <v>1261</v>
      </c>
      <c r="F1120" s="51">
        <v>0</v>
      </c>
      <c r="G1120" s="51">
        <v>0</v>
      </c>
      <c r="H1120" s="52">
        <v>0</v>
      </c>
      <c r="I1120" s="51">
        <v>0</v>
      </c>
      <c r="J1120" s="51">
        <v>645</v>
      </c>
      <c r="K1120" s="52">
        <v>0</v>
      </c>
      <c r="L1120" s="52">
        <v>0</v>
      </c>
      <c r="U1120" s="2">
        <f t="shared" si="221"/>
        <v>1</v>
      </c>
    </row>
    <row r="1121" spans="1:21" outlineLevel="1" x14ac:dyDescent="0.25">
      <c r="A1121" s="3" t="s">
        <v>973</v>
      </c>
      <c r="B1121" s="103"/>
      <c r="C1121" s="103"/>
      <c r="D1121" s="4" t="s">
        <v>1107</v>
      </c>
      <c r="E1121" s="2" t="s">
        <v>1262</v>
      </c>
      <c r="F1121" s="51">
        <v>0</v>
      </c>
      <c r="G1121" s="51">
        <v>0</v>
      </c>
      <c r="H1121" s="52">
        <v>0</v>
      </c>
      <c r="I1121" s="51">
        <v>0</v>
      </c>
      <c r="J1121" s="51">
        <v>0</v>
      </c>
      <c r="K1121" s="52">
        <v>516.29999999999995</v>
      </c>
      <c r="L1121" s="52">
        <v>0</v>
      </c>
      <c r="U1121" s="2">
        <f t="shared" si="221"/>
        <v>1</v>
      </c>
    </row>
    <row r="1122" spans="1:21" outlineLevel="1" x14ac:dyDescent="0.25">
      <c r="A1122" s="3" t="s">
        <v>1058</v>
      </c>
      <c r="B1122" s="103"/>
      <c r="C1122" s="103"/>
      <c r="D1122" s="4" t="s">
        <v>1213</v>
      </c>
      <c r="E1122" s="2" t="s">
        <v>1326</v>
      </c>
      <c r="F1122" s="51">
        <v>0</v>
      </c>
      <c r="G1122" s="51">
        <v>0</v>
      </c>
      <c r="H1122" s="52">
        <v>14.18</v>
      </c>
      <c r="I1122" s="51">
        <v>0</v>
      </c>
      <c r="J1122" s="51">
        <v>0</v>
      </c>
      <c r="K1122" s="52">
        <v>14.18</v>
      </c>
      <c r="L1122" s="52">
        <v>0</v>
      </c>
      <c r="U1122" s="2">
        <f t="shared" si="221"/>
        <v>1</v>
      </c>
    </row>
    <row r="1123" spans="1:21" outlineLevel="1" x14ac:dyDescent="0.25">
      <c r="A1123" s="3" t="s">
        <v>1063</v>
      </c>
      <c r="B1123" s="103"/>
      <c r="C1123" s="103"/>
      <c r="D1123" s="4" t="s">
        <v>1218</v>
      </c>
      <c r="E1123" s="2" t="s">
        <v>1331</v>
      </c>
      <c r="F1123" s="51">
        <v>0</v>
      </c>
      <c r="G1123" s="51">
        <v>0</v>
      </c>
      <c r="H1123" s="52">
        <v>0</v>
      </c>
      <c r="I1123" s="51">
        <v>0</v>
      </c>
      <c r="J1123" s="51">
        <v>15.16</v>
      </c>
      <c r="K1123" s="52">
        <v>81.349999999999994</v>
      </c>
      <c r="L1123" s="52">
        <v>0</v>
      </c>
      <c r="U1123" s="2">
        <f t="shared" si="221"/>
        <v>1</v>
      </c>
    </row>
    <row r="1124" spans="1:21" outlineLevel="1" x14ac:dyDescent="0.25">
      <c r="A1124" s="3" t="s">
        <v>1012</v>
      </c>
      <c r="B1124" s="103"/>
      <c r="C1124" s="103"/>
      <c r="D1124" s="4" t="s">
        <v>1158</v>
      </c>
      <c r="E1124" s="2" t="s">
        <v>1159</v>
      </c>
      <c r="F1124" s="51">
        <v>0</v>
      </c>
      <c r="G1124" s="51">
        <v>0</v>
      </c>
      <c r="H1124" s="52">
        <v>0</v>
      </c>
      <c r="I1124" s="51">
        <v>0</v>
      </c>
      <c r="J1124" s="51">
        <v>0</v>
      </c>
      <c r="K1124" s="52">
        <v>579.83000000000004</v>
      </c>
      <c r="L1124" s="52">
        <v>0</v>
      </c>
      <c r="U1124" s="2">
        <f t="shared" si="221"/>
        <v>1</v>
      </c>
    </row>
    <row r="1125" spans="1:21" outlineLevel="1" x14ac:dyDescent="0.25">
      <c r="A1125" s="3" t="s">
        <v>1015</v>
      </c>
      <c r="B1125" s="103"/>
      <c r="C1125" s="103"/>
      <c r="D1125" s="4" t="s">
        <v>1164</v>
      </c>
      <c r="E1125" s="2" t="s">
        <v>1165</v>
      </c>
      <c r="F1125" s="51">
        <v>0</v>
      </c>
      <c r="G1125" s="51">
        <v>0</v>
      </c>
      <c r="H1125" s="52">
        <v>0</v>
      </c>
      <c r="I1125" s="51">
        <v>0</v>
      </c>
      <c r="J1125" s="51">
        <v>0</v>
      </c>
      <c r="K1125" s="52">
        <v>90</v>
      </c>
      <c r="L1125" s="52">
        <v>0</v>
      </c>
      <c r="U1125" s="2">
        <f t="shared" si="221"/>
        <v>1</v>
      </c>
    </row>
    <row r="1126" spans="1:21" outlineLevel="1" x14ac:dyDescent="0.25">
      <c r="A1126" s="3" t="s">
        <v>976</v>
      </c>
      <c r="B1126" s="103"/>
      <c r="C1126" s="103"/>
      <c r="D1126" s="4" t="s">
        <v>1110</v>
      </c>
      <c r="E1126" s="2" t="s">
        <v>1263</v>
      </c>
      <c r="F1126" s="51">
        <v>0</v>
      </c>
      <c r="G1126" s="51">
        <v>0</v>
      </c>
      <c r="H1126" s="52">
        <v>0</v>
      </c>
      <c r="I1126" s="51">
        <v>0</v>
      </c>
      <c r="J1126" s="51">
        <v>15.16</v>
      </c>
      <c r="K1126" s="52">
        <v>6.6</v>
      </c>
      <c r="L1126" s="52">
        <v>0</v>
      </c>
      <c r="U1126" s="2">
        <f t="shared" si="221"/>
        <v>1</v>
      </c>
    </row>
    <row r="1127" spans="1:21" outlineLevel="1" x14ac:dyDescent="0.25">
      <c r="A1127" s="3" t="s">
        <v>1065</v>
      </c>
      <c r="B1127" s="103"/>
      <c r="C1127" s="103"/>
      <c r="D1127" s="4" t="s">
        <v>1220</v>
      </c>
      <c r="E1127" s="2" t="s">
        <v>1333</v>
      </c>
      <c r="F1127" s="51">
        <v>0</v>
      </c>
      <c r="G1127" s="51">
        <v>0</v>
      </c>
      <c r="H1127" s="52">
        <v>0</v>
      </c>
      <c r="I1127" s="51">
        <v>50</v>
      </c>
      <c r="J1127" s="51">
        <v>15.17</v>
      </c>
      <c r="K1127" s="52">
        <v>6.6</v>
      </c>
      <c r="L1127" s="52">
        <v>50</v>
      </c>
      <c r="U1127" s="2">
        <f t="shared" si="221"/>
        <v>1</v>
      </c>
    </row>
    <row r="1128" spans="1:21" outlineLevel="1" x14ac:dyDescent="0.25">
      <c r="A1128" s="3" t="s">
        <v>1017</v>
      </c>
      <c r="B1128" s="103"/>
      <c r="C1128" s="103"/>
      <c r="D1128" s="4" t="s">
        <v>1168</v>
      </c>
      <c r="E1128" s="2" t="s">
        <v>1169</v>
      </c>
      <c r="F1128" s="51">
        <v>0</v>
      </c>
      <c r="G1128" s="51">
        <v>0</v>
      </c>
      <c r="H1128" s="52">
        <v>0</v>
      </c>
      <c r="I1128" s="51">
        <v>300</v>
      </c>
      <c r="J1128" s="51">
        <v>1030.56</v>
      </c>
      <c r="K1128" s="52">
        <v>222.85</v>
      </c>
      <c r="L1128" s="52">
        <v>300</v>
      </c>
      <c r="U1128" s="2">
        <f t="shared" si="221"/>
        <v>1</v>
      </c>
    </row>
    <row r="1129" spans="1:21" outlineLevel="1" x14ac:dyDescent="0.25">
      <c r="A1129" s="3" t="s">
        <v>1067</v>
      </c>
      <c r="B1129" s="103"/>
      <c r="C1129" s="103"/>
      <c r="D1129" s="4" t="s">
        <v>1222</v>
      </c>
      <c r="E1129" s="2" t="s">
        <v>1335</v>
      </c>
      <c r="F1129" s="51">
        <v>0</v>
      </c>
      <c r="G1129" s="51">
        <v>0</v>
      </c>
      <c r="H1129" s="52">
        <v>0</v>
      </c>
      <c r="I1129" s="51">
        <v>0</v>
      </c>
      <c r="J1129" s="51">
        <v>0</v>
      </c>
      <c r="K1129" s="52">
        <v>6.6</v>
      </c>
      <c r="L1129" s="52">
        <v>0</v>
      </c>
      <c r="U1129" s="2">
        <f t="shared" si="221"/>
        <v>1</v>
      </c>
    </row>
    <row r="1130" spans="1:21" outlineLevel="1" x14ac:dyDescent="0.25">
      <c r="A1130" s="3" t="s">
        <v>1005</v>
      </c>
      <c r="B1130" s="103"/>
      <c r="C1130" s="103"/>
      <c r="D1130" s="4" t="s">
        <v>1139</v>
      </c>
      <c r="E1130" s="2" t="s">
        <v>1288</v>
      </c>
      <c r="F1130" s="51">
        <v>0</v>
      </c>
      <c r="G1130" s="51">
        <v>52.95</v>
      </c>
      <c r="H1130" s="52">
        <v>0</v>
      </c>
      <c r="I1130" s="51">
        <v>0</v>
      </c>
      <c r="J1130" s="51">
        <v>52.95</v>
      </c>
      <c r="K1130" s="52">
        <v>0</v>
      </c>
      <c r="L1130" s="52">
        <v>0</v>
      </c>
      <c r="U1130" s="2">
        <f t="shared" si="221"/>
        <v>1</v>
      </c>
    </row>
    <row r="1131" spans="1:21" outlineLevel="1" x14ac:dyDescent="0.25">
      <c r="A1131" s="3" t="s">
        <v>1091</v>
      </c>
      <c r="B1131" s="103"/>
      <c r="C1131" s="103"/>
      <c r="D1131" s="4" t="s">
        <v>1246</v>
      </c>
      <c r="E1131" s="2" t="s">
        <v>1359</v>
      </c>
      <c r="F1131" s="51">
        <v>250</v>
      </c>
      <c r="G1131" s="51">
        <v>0</v>
      </c>
      <c r="H1131" s="52">
        <v>0</v>
      </c>
      <c r="I1131" s="51">
        <v>750</v>
      </c>
      <c r="J1131" s="51">
        <v>273.39</v>
      </c>
      <c r="K1131" s="52">
        <v>559.1</v>
      </c>
      <c r="L1131" s="52">
        <v>750</v>
      </c>
      <c r="U1131" s="2">
        <f t="shared" si="221"/>
        <v>1</v>
      </c>
    </row>
    <row r="1132" spans="1:21" x14ac:dyDescent="0.25">
      <c r="A1132" s="22" t="s">
        <v>851</v>
      </c>
      <c r="B1132" s="36"/>
      <c r="C1132" s="38" t="str">
        <f t="shared" si="219"/>
        <v>9152</v>
      </c>
      <c r="D1132" s="38"/>
      <c r="E1132" s="38" t="str">
        <f t="shared" si="220"/>
        <v>Recognitions--Volunteers</v>
      </c>
      <c r="F1132" s="53">
        <v>250</v>
      </c>
      <c r="G1132" s="53">
        <v>52.95</v>
      </c>
      <c r="H1132" s="98">
        <v>228.8</v>
      </c>
      <c r="I1132" s="53">
        <v>2950</v>
      </c>
      <c r="J1132" s="53">
        <v>2681.49</v>
      </c>
      <c r="K1132" s="98">
        <v>3692.9199999999987</v>
      </c>
      <c r="L1132" s="98">
        <v>2950</v>
      </c>
      <c r="O1132" s="81" t="s">
        <v>745</v>
      </c>
      <c r="P1132" s="82" t="s">
        <v>746</v>
      </c>
      <c r="U1132" s="38">
        <f t="shared" si="217"/>
        <v>1</v>
      </c>
    </row>
    <row r="1133" spans="1:21" outlineLevel="1" x14ac:dyDescent="0.25">
      <c r="A1133" s="3" t="s">
        <v>989</v>
      </c>
      <c r="B1133" s="103"/>
      <c r="C1133" s="103"/>
      <c r="D1133" s="4" t="s">
        <v>1123</v>
      </c>
      <c r="E1133" s="2" t="s">
        <v>1274</v>
      </c>
      <c r="F1133" s="51">
        <v>500</v>
      </c>
      <c r="G1133" s="51">
        <v>0</v>
      </c>
      <c r="H1133" s="52">
        <v>0</v>
      </c>
      <c r="I1133" s="51">
        <v>500</v>
      </c>
      <c r="J1133" s="51">
        <v>0</v>
      </c>
      <c r="K1133" s="52">
        <v>0</v>
      </c>
      <c r="L1133" s="52">
        <v>500</v>
      </c>
      <c r="U1133" s="2">
        <f t="shared" ref="U1133:U1141" si="222">+IF(OR(F1133&lt;&gt;0,G1133&lt;&gt;0,H1133&lt;&gt;0,I1133&lt;&gt;0,J1133&lt;&gt;0,K1133&lt;&gt;0,L1133&lt;&gt;0),1,)</f>
        <v>1</v>
      </c>
    </row>
    <row r="1134" spans="1:21" outlineLevel="1" x14ac:dyDescent="0.25">
      <c r="A1134" s="3" t="s">
        <v>1023</v>
      </c>
      <c r="B1134" s="103"/>
      <c r="C1134" s="103"/>
      <c r="D1134" s="4" t="s">
        <v>1178</v>
      </c>
      <c r="E1134" s="2" t="s">
        <v>1291</v>
      </c>
      <c r="F1134" s="51">
        <v>0</v>
      </c>
      <c r="G1134" s="51">
        <v>0</v>
      </c>
      <c r="H1134" s="52">
        <v>0</v>
      </c>
      <c r="I1134" s="51">
        <v>300</v>
      </c>
      <c r="J1134" s="51">
        <v>0</v>
      </c>
      <c r="K1134" s="52">
        <v>322.93</v>
      </c>
      <c r="L1134" s="52">
        <v>300</v>
      </c>
      <c r="U1134" s="2">
        <f t="shared" si="222"/>
        <v>1</v>
      </c>
    </row>
    <row r="1135" spans="1:21" outlineLevel="1" x14ac:dyDescent="0.25">
      <c r="A1135" s="3" t="s">
        <v>1038</v>
      </c>
      <c r="B1135" s="103"/>
      <c r="C1135" s="103"/>
      <c r="D1135" s="4" t="s">
        <v>1193</v>
      </c>
      <c r="E1135" s="2" t="s">
        <v>1306</v>
      </c>
      <c r="F1135" s="51">
        <v>0</v>
      </c>
      <c r="G1135" s="51">
        <v>0</v>
      </c>
      <c r="H1135" s="52">
        <v>0</v>
      </c>
      <c r="I1135" s="51">
        <v>350</v>
      </c>
      <c r="J1135" s="51">
        <v>0</v>
      </c>
      <c r="K1135" s="52">
        <v>0</v>
      </c>
      <c r="L1135" s="52">
        <v>350</v>
      </c>
      <c r="U1135" s="2">
        <f t="shared" si="222"/>
        <v>1</v>
      </c>
    </row>
    <row r="1136" spans="1:21" outlineLevel="1" x14ac:dyDescent="0.25">
      <c r="A1136" s="3" t="s">
        <v>1041</v>
      </c>
      <c r="B1136" s="103"/>
      <c r="C1136" s="103"/>
      <c r="D1136" s="4" t="s">
        <v>1196</v>
      </c>
      <c r="E1136" s="2" t="s">
        <v>1309</v>
      </c>
      <c r="F1136" s="51">
        <v>0</v>
      </c>
      <c r="G1136" s="51">
        <v>0</v>
      </c>
      <c r="H1136" s="52">
        <v>0</v>
      </c>
      <c r="I1136" s="51">
        <v>700</v>
      </c>
      <c r="J1136" s="51">
        <v>480</v>
      </c>
      <c r="K1136" s="52">
        <v>979.14</v>
      </c>
      <c r="L1136" s="52">
        <v>700</v>
      </c>
      <c r="U1136" s="2">
        <f t="shared" si="222"/>
        <v>1</v>
      </c>
    </row>
    <row r="1137" spans="1:21" outlineLevel="1" x14ac:dyDescent="0.25">
      <c r="A1137" s="3" t="s">
        <v>1043</v>
      </c>
      <c r="B1137" s="103"/>
      <c r="C1137" s="103"/>
      <c r="D1137" s="4" t="s">
        <v>1198</v>
      </c>
      <c r="E1137" s="2" t="s">
        <v>1311</v>
      </c>
      <c r="F1137" s="51">
        <v>0</v>
      </c>
      <c r="G1137" s="51">
        <v>0</v>
      </c>
      <c r="H1137" s="52">
        <v>0</v>
      </c>
      <c r="I1137" s="51">
        <v>300</v>
      </c>
      <c r="J1137" s="51">
        <v>0</v>
      </c>
      <c r="K1137" s="52">
        <v>0</v>
      </c>
      <c r="L1137" s="52">
        <v>300</v>
      </c>
      <c r="U1137" s="2">
        <f t="shared" si="222"/>
        <v>1</v>
      </c>
    </row>
    <row r="1138" spans="1:21" outlineLevel="1" x14ac:dyDescent="0.25">
      <c r="A1138" s="3" t="s">
        <v>1080</v>
      </c>
      <c r="B1138" s="103"/>
      <c r="C1138" s="103"/>
      <c r="D1138" s="4" t="s">
        <v>1235</v>
      </c>
      <c r="E1138" s="2" t="s">
        <v>1348</v>
      </c>
      <c r="F1138" s="51">
        <v>300</v>
      </c>
      <c r="G1138" s="51">
        <v>0</v>
      </c>
      <c r="H1138" s="52">
        <v>0</v>
      </c>
      <c r="I1138" s="51">
        <v>300</v>
      </c>
      <c r="J1138" s="51">
        <v>2035.04</v>
      </c>
      <c r="K1138" s="52">
        <v>0</v>
      </c>
      <c r="L1138" s="52">
        <v>300</v>
      </c>
      <c r="U1138" s="2">
        <f t="shared" si="222"/>
        <v>1</v>
      </c>
    </row>
    <row r="1139" spans="1:21" outlineLevel="1" x14ac:dyDescent="0.25">
      <c r="A1139" s="3" t="s">
        <v>974</v>
      </c>
      <c r="B1139" s="103"/>
      <c r="C1139" s="103"/>
      <c r="D1139" s="4" t="s">
        <v>1108</v>
      </c>
      <c r="E1139" s="2" t="s">
        <v>1148</v>
      </c>
      <c r="F1139" s="51">
        <v>0</v>
      </c>
      <c r="G1139" s="51">
        <v>440.45</v>
      </c>
      <c r="H1139" s="52">
        <v>0</v>
      </c>
      <c r="I1139" s="51">
        <v>0</v>
      </c>
      <c r="J1139" s="51">
        <v>440.45</v>
      </c>
      <c r="K1139" s="52">
        <v>0</v>
      </c>
      <c r="L1139" s="52">
        <v>0</v>
      </c>
      <c r="U1139" s="2">
        <f t="shared" si="222"/>
        <v>1</v>
      </c>
    </row>
    <row r="1140" spans="1:21" outlineLevel="1" x14ac:dyDescent="0.25">
      <c r="A1140" s="3" t="s">
        <v>975</v>
      </c>
      <c r="B1140" s="103"/>
      <c r="C1140" s="103"/>
      <c r="D1140" s="4" t="s">
        <v>1109</v>
      </c>
      <c r="E1140" s="2" t="s">
        <v>1153</v>
      </c>
      <c r="F1140" s="51">
        <v>0</v>
      </c>
      <c r="G1140" s="51">
        <v>503.79</v>
      </c>
      <c r="H1140" s="52">
        <v>0</v>
      </c>
      <c r="I1140" s="51">
        <v>0</v>
      </c>
      <c r="J1140" s="51">
        <v>503.79</v>
      </c>
      <c r="K1140" s="52">
        <v>0</v>
      </c>
      <c r="L1140" s="52">
        <v>0</v>
      </c>
      <c r="U1140" s="2">
        <f t="shared" si="222"/>
        <v>1</v>
      </c>
    </row>
    <row r="1141" spans="1:21" outlineLevel="1" x14ac:dyDescent="0.25">
      <c r="A1141" s="3" t="s">
        <v>1011</v>
      </c>
      <c r="B1141" s="103"/>
      <c r="C1141" s="103"/>
      <c r="D1141" s="4" t="s">
        <v>1156</v>
      </c>
      <c r="E1141" s="2" t="s">
        <v>1157</v>
      </c>
      <c r="F1141" s="51">
        <v>0</v>
      </c>
      <c r="G1141" s="51">
        <v>63.34</v>
      </c>
      <c r="H1141" s="52">
        <v>0</v>
      </c>
      <c r="I1141" s="51">
        <v>0</v>
      </c>
      <c r="J1141" s="51">
        <v>63.34</v>
      </c>
      <c r="K1141" s="52">
        <v>0</v>
      </c>
      <c r="L1141" s="52">
        <v>0</v>
      </c>
      <c r="U1141" s="2">
        <f t="shared" si="222"/>
        <v>1</v>
      </c>
    </row>
    <row r="1142" spans="1:21" x14ac:dyDescent="0.25">
      <c r="A1142" s="22" t="s">
        <v>852</v>
      </c>
      <c r="B1142" s="36"/>
      <c r="C1142" s="38" t="str">
        <f t="shared" si="219"/>
        <v>9153</v>
      </c>
      <c r="D1142" s="38"/>
      <c r="E1142" s="38" t="str">
        <f t="shared" si="220"/>
        <v>Recognitions--Youth</v>
      </c>
      <c r="F1142" s="53">
        <v>800</v>
      </c>
      <c r="G1142" s="53">
        <v>1007.58</v>
      </c>
      <c r="H1142" s="98">
        <v>0</v>
      </c>
      <c r="I1142" s="53">
        <v>2450</v>
      </c>
      <c r="J1142" s="53">
        <v>3522.62</v>
      </c>
      <c r="K1142" s="98">
        <v>1302.07</v>
      </c>
      <c r="L1142" s="98">
        <v>2450</v>
      </c>
      <c r="O1142" s="81" t="s">
        <v>747</v>
      </c>
      <c r="P1142" s="82" t="s">
        <v>748</v>
      </c>
      <c r="U1142" s="38">
        <f t="shared" si="217"/>
        <v>1</v>
      </c>
    </row>
    <row r="1143" spans="1:21" outlineLevel="1" x14ac:dyDescent="0.25">
      <c r="A1143" s="3" t="s">
        <v>972</v>
      </c>
      <c r="B1143" s="103"/>
      <c r="C1143" s="103"/>
      <c r="D1143" s="4" t="s">
        <v>1106</v>
      </c>
      <c r="E1143" s="2" t="s">
        <v>1261</v>
      </c>
      <c r="F1143" s="51">
        <v>0</v>
      </c>
      <c r="G1143" s="51">
        <v>0</v>
      </c>
      <c r="H1143" s="52">
        <v>0</v>
      </c>
      <c r="I1143" s="51">
        <v>7000</v>
      </c>
      <c r="J1143" s="51">
        <v>3036</v>
      </c>
      <c r="K1143" s="52">
        <v>4946.58</v>
      </c>
      <c r="L1143" s="52">
        <v>7000</v>
      </c>
      <c r="U1143" s="2">
        <f>+IF(OR(F1143&lt;&gt;0,G1143&lt;&gt;0,H1143&lt;&gt;0,I1143&lt;&gt;0,J1143&lt;&gt;0,K1143&lt;&gt;0,L1143&lt;&gt;0),1,)</f>
        <v>1</v>
      </c>
    </row>
    <row r="1144" spans="1:21" x14ac:dyDescent="0.25">
      <c r="A1144" s="22" t="s">
        <v>853</v>
      </c>
      <c r="B1144" s="36"/>
      <c r="C1144" s="38" t="str">
        <f t="shared" si="219"/>
        <v>9154</v>
      </c>
      <c r="D1144" s="38"/>
      <c r="E1144" s="38" t="str">
        <f t="shared" si="220"/>
        <v>Recognitions--Fundraising</v>
      </c>
      <c r="F1144" s="53">
        <v>0</v>
      </c>
      <c r="G1144" s="53">
        <v>0</v>
      </c>
      <c r="H1144" s="98">
        <v>0</v>
      </c>
      <c r="I1144" s="53">
        <v>7000</v>
      </c>
      <c r="J1144" s="53">
        <v>3036</v>
      </c>
      <c r="K1144" s="98">
        <v>4946.58</v>
      </c>
      <c r="L1144" s="98">
        <v>7000</v>
      </c>
      <c r="O1144" s="81" t="s">
        <v>749</v>
      </c>
      <c r="P1144" s="82" t="s">
        <v>750</v>
      </c>
      <c r="U1144" s="38">
        <f t="shared" si="217"/>
        <v>1</v>
      </c>
    </row>
    <row r="1145" spans="1:21" hidden="1" x14ac:dyDescent="0.25">
      <c r="A1145" s="22" t="s">
        <v>854</v>
      </c>
      <c r="B1145" s="36"/>
      <c r="C1145" s="38">
        <f t="shared" si="219"/>
        <v>0</v>
      </c>
      <c r="D1145" s="38"/>
      <c r="E1145" s="38">
        <f t="shared" si="220"/>
        <v>0</v>
      </c>
      <c r="F1145" s="53">
        <v>0</v>
      </c>
      <c r="G1145" s="53">
        <v>0</v>
      </c>
      <c r="H1145" s="98">
        <v>0</v>
      </c>
      <c r="I1145" s="53">
        <v>0</v>
      </c>
      <c r="J1145" s="53">
        <v>0</v>
      </c>
      <c r="K1145" s="98">
        <v>0</v>
      </c>
      <c r="L1145" s="98">
        <v>0</v>
      </c>
      <c r="O1145" s="81" t="s">
        <v>751</v>
      </c>
      <c r="P1145" s="82" t="s">
        <v>752</v>
      </c>
      <c r="U1145" s="38">
        <f t="shared" si="217"/>
        <v>0</v>
      </c>
    </row>
    <row r="1146" spans="1:21" outlineLevel="1" x14ac:dyDescent="0.25">
      <c r="A1146" s="3" t="s">
        <v>989</v>
      </c>
      <c r="B1146" s="103"/>
      <c r="C1146" s="103"/>
      <c r="D1146" s="4" t="s">
        <v>1123</v>
      </c>
      <c r="E1146" s="2" t="s">
        <v>1274</v>
      </c>
      <c r="F1146" s="51">
        <v>250</v>
      </c>
      <c r="G1146" s="51">
        <v>0</v>
      </c>
      <c r="H1146" s="52">
        <v>0</v>
      </c>
      <c r="I1146" s="51">
        <v>250</v>
      </c>
      <c r="J1146" s="51">
        <v>0</v>
      </c>
      <c r="K1146" s="52">
        <v>0</v>
      </c>
      <c r="L1146" s="52">
        <v>250</v>
      </c>
      <c r="U1146" s="2">
        <f t="shared" ref="U1146:U1151" si="223">+IF(OR(F1146&lt;&gt;0,G1146&lt;&gt;0,H1146&lt;&gt;0,I1146&lt;&gt;0,J1146&lt;&gt;0,K1146&lt;&gt;0,L1146&lt;&gt;0),1,)</f>
        <v>1</v>
      </c>
    </row>
    <row r="1147" spans="1:21" outlineLevel="1" x14ac:dyDescent="0.25">
      <c r="A1147" s="3" t="s">
        <v>968</v>
      </c>
      <c r="B1147" s="103"/>
      <c r="C1147" s="103"/>
      <c r="D1147" s="4" t="s">
        <v>1102</v>
      </c>
      <c r="E1147" s="2" t="s">
        <v>1257</v>
      </c>
      <c r="F1147" s="51">
        <v>250</v>
      </c>
      <c r="G1147" s="51">
        <v>21.48</v>
      </c>
      <c r="H1147" s="52">
        <v>0</v>
      </c>
      <c r="I1147" s="51">
        <v>250</v>
      </c>
      <c r="J1147" s="51">
        <v>292.08999999999997</v>
      </c>
      <c r="K1147" s="52">
        <v>520.71</v>
      </c>
      <c r="L1147" s="52">
        <v>250</v>
      </c>
      <c r="U1147" s="2">
        <f t="shared" si="223"/>
        <v>1</v>
      </c>
    </row>
    <row r="1148" spans="1:21" outlineLevel="1" x14ac:dyDescent="0.25">
      <c r="A1148" s="3" t="s">
        <v>974</v>
      </c>
      <c r="B1148" s="103"/>
      <c r="C1148" s="103"/>
      <c r="D1148" s="4" t="s">
        <v>1108</v>
      </c>
      <c r="E1148" s="2" t="s">
        <v>1148</v>
      </c>
      <c r="F1148" s="51">
        <v>0</v>
      </c>
      <c r="G1148" s="51">
        <v>0</v>
      </c>
      <c r="H1148" s="52">
        <v>0</v>
      </c>
      <c r="I1148" s="51">
        <v>2000</v>
      </c>
      <c r="J1148" s="51">
        <v>0</v>
      </c>
      <c r="K1148" s="52">
        <v>2002.36</v>
      </c>
      <c r="L1148" s="52">
        <v>2000</v>
      </c>
      <c r="U1148" s="2">
        <f t="shared" si="223"/>
        <v>1</v>
      </c>
    </row>
    <row r="1149" spans="1:21" outlineLevel="1" x14ac:dyDescent="0.25">
      <c r="A1149" s="3" t="s">
        <v>975</v>
      </c>
      <c r="B1149" s="103"/>
      <c r="C1149" s="103"/>
      <c r="D1149" s="4" t="s">
        <v>1109</v>
      </c>
      <c r="E1149" s="2" t="s">
        <v>1153</v>
      </c>
      <c r="F1149" s="51">
        <v>0</v>
      </c>
      <c r="G1149" s="51">
        <v>0</v>
      </c>
      <c r="H1149" s="52">
        <v>0</v>
      </c>
      <c r="I1149" s="51">
        <v>2000</v>
      </c>
      <c r="J1149" s="51">
        <v>924.42</v>
      </c>
      <c r="K1149" s="52">
        <v>720.5</v>
      </c>
      <c r="L1149" s="52">
        <v>2000</v>
      </c>
      <c r="U1149" s="2">
        <f t="shared" si="223"/>
        <v>1</v>
      </c>
    </row>
    <row r="1150" spans="1:21" outlineLevel="1" x14ac:dyDescent="0.25">
      <c r="A1150" s="3" t="s">
        <v>1011</v>
      </c>
      <c r="B1150" s="103"/>
      <c r="C1150" s="103"/>
      <c r="D1150" s="4" t="s">
        <v>1156</v>
      </c>
      <c r="E1150" s="2" t="s">
        <v>1157</v>
      </c>
      <c r="F1150" s="51">
        <v>0</v>
      </c>
      <c r="G1150" s="51">
        <v>0</v>
      </c>
      <c r="H1150" s="52">
        <v>0</v>
      </c>
      <c r="I1150" s="51">
        <v>0</v>
      </c>
      <c r="J1150" s="51">
        <v>377.74</v>
      </c>
      <c r="K1150" s="52">
        <v>0</v>
      </c>
      <c r="L1150" s="52">
        <v>0</v>
      </c>
      <c r="U1150" s="2">
        <f t="shared" si="223"/>
        <v>1</v>
      </c>
    </row>
    <row r="1151" spans="1:21" outlineLevel="1" x14ac:dyDescent="0.25">
      <c r="A1151" s="3" t="s">
        <v>1012</v>
      </c>
      <c r="B1151" s="103"/>
      <c r="C1151" s="103"/>
      <c r="D1151" s="4" t="s">
        <v>1158</v>
      </c>
      <c r="E1151" s="2" t="s">
        <v>1159</v>
      </c>
      <c r="F1151" s="51">
        <v>0</v>
      </c>
      <c r="G1151" s="51">
        <v>0</v>
      </c>
      <c r="H1151" s="52">
        <v>0</v>
      </c>
      <c r="I1151" s="51">
        <v>1000</v>
      </c>
      <c r="J1151" s="51">
        <v>987.94</v>
      </c>
      <c r="K1151" s="52">
        <v>1488.74</v>
      </c>
      <c r="L1151" s="52">
        <v>1000</v>
      </c>
      <c r="U1151" s="2">
        <f t="shared" si="223"/>
        <v>1</v>
      </c>
    </row>
    <row r="1152" spans="1:21" x14ac:dyDescent="0.25">
      <c r="A1152" s="22" t="s">
        <v>855</v>
      </c>
      <c r="B1152" s="36"/>
      <c r="C1152" s="38" t="str">
        <f t="shared" si="219"/>
        <v>9156</v>
      </c>
      <c r="D1152" s="38"/>
      <c r="E1152" s="38" t="str">
        <f t="shared" si="220"/>
        <v>Recognitions--Others</v>
      </c>
      <c r="F1152" s="53">
        <v>500</v>
      </c>
      <c r="G1152" s="53">
        <v>21.48</v>
      </c>
      <c r="H1152" s="98">
        <v>0</v>
      </c>
      <c r="I1152" s="53">
        <v>5500</v>
      </c>
      <c r="J1152" s="53">
        <v>2582.19</v>
      </c>
      <c r="K1152" s="98">
        <v>4732.3099999999995</v>
      </c>
      <c r="L1152" s="98">
        <v>5500</v>
      </c>
      <c r="O1152" s="81" t="s">
        <v>753</v>
      </c>
      <c r="P1152" s="82" t="s">
        <v>754</v>
      </c>
      <c r="U1152" s="38">
        <f t="shared" si="217"/>
        <v>1</v>
      </c>
    </row>
    <row r="1153" spans="1:21" ht="15.75" thickBot="1" x14ac:dyDescent="0.3">
      <c r="B1153" s="64"/>
      <c r="C1153" s="125" t="s">
        <v>755</v>
      </c>
      <c r="D1153" s="125"/>
      <c r="E1153" s="125"/>
      <c r="F1153" s="54">
        <f>F1112+F1132+F1142+F1144+F1145+F1152</f>
        <v>3050</v>
      </c>
      <c r="G1153" s="54">
        <f t="shared" ref="G1153:L1153" si="224">G1112+G1132+G1142+G1144+G1145+G1152</f>
        <v>1944.29</v>
      </c>
      <c r="H1153" s="55">
        <f t="shared" si="224"/>
        <v>1348.3</v>
      </c>
      <c r="I1153" s="54">
        <f t="shared" si="224"/>
        <v>19400</v>
      </c>
      <c r="J1153" s="54">
        <f>J1112+J1132+J1142+J1144+J1145+J1152</f>
        <v>13378.710000000001</v>
      </c>
      <c r="K1153" s="55">
        <f t="shared" si="224"/>
        <v>16518.53</v>
      </c>
      <c r="L1153" s="55">
        <f t="shared" si="224"/>
        <v>19400</v>
      </c>
      <c r="N1153" s="2">
        <v>1</v>
      </c>
      <c r="U1153" s="38">
        <f t="shared" si="217"/>
        <v>1</v>
      </c>
    </row>
    <row r="1154" spans="1:21" ht="15.75" hidden="1" thickTop="1" x14ac:dyDescent="0.25">
      <c r="B1154" s="113" t="s">
        <v>756</v>
      </c>
      <c r="C1154" s="113"/>
      <c r="D1154" s="113"/>
      <c r="E1154" s="113"/>
      <c r="F1154" s="58"/>
      <c r="G1154" s="58"/>
      <c r="H1154" s="58"/>
      <c r="I1154" s="58"/>
      <c r="J1154" s="58"/>
      <c r="K1154" s="58"/>
      <c r="L1154" s="58"/>
      <c r="N1154" s="2">
        <v>1</v>
      </c>
      <c r="U1154" s="38">
        <f t="shared" si="217"/>
        <v>0</v>
      </c>
    </row>
    <row r="1155" spans="1:21" ht="15.75" hidden="1" thickTop="1" x14ac:dyDescent="0.25">
      <c r="A1155" s="22" t="s">
        <v>763</v>
      </c>
      <c r="B1155" s="36"/>
      <c r="C1155" s="38">
        <f t="shared" ref="C1155:C1158" si="225">+IF(OR(F1155&lt;&gt;0,G1155&lt;&gt;0,H1155&lt;&gt;0,I1155&lt;&gt;0,J1155&lt;&gt;0,K1155&lt;&gt;0,L1155&lt;&gt;0),O1155,)</f>
        <v>0</v>
      </c>
      <c r="D1155" s="38"/>
      <c r="E1155" s="38">
        <f t="shared" ref="E1155:E1158" si="226">+IF(OR(F1155&lt;&gt;0,G1155&lt;&gt;0,H1155&lt;&gt;0,I1155&lt;&gt;0,J1155&lt;&gt;0,K1155&lt;&gt;0,L1155&lt;&gt;0),P1155,)</f>
        <v>0</v>
      </c>
      <c r="F1155" s="53">
        <v>0</v>
      </c>
      <c r="G1155" s="53">
        <v>0</v>
      </c>
      <c r="H1155" s="98">
        <v>0</v>
      </c>
      <c r="I1155" s="53">
        <v>0</v>
      </c>
      <c r="J1155" s="53">
        <v>0</v>
      </c>
      <c r="K1155" s="98">
        <v>0</v>
      </c>
      <c r="L1155" s="98">
        <v>0</v>
      </c>
      <c r="O1155" s="81" t="s">
        <v>757</v>
      </c>
      <c r="P1155" s="82" t="s">
        <v>758</v>
      </c>
      <c r="U1155" s="38">
        <f t="shared" si="217"/>
        <v>0</v>
      </c>
    </row>
    <row r="1156" spans="1:21" ht="15.75" hidden="1" thickTop="1" x14ac:dyDescent="0.25">
      <c r="A1156" s="22" t="s">
        <v>764</v>
      </c>
      <c r="B1156" s="36"/>
      <c r="C1156" s="38">
        <f t="shared" si="225"/>
        <v>0</v>
      </c>
      <c r="D1156" s="38"/>
      <c r="E1156" s="38">
        <f t="shared" si="226"/>
        <v>0</v>
      </c>
      <c r="F1156" s="53">
        <v>0</v>
      </c>
      <c r="G1156" s="53">
        <v>0</v>
      </c>
      <c r="H1156" s="98">
        <v>0</v>
      </c>
      <c r="I1156" s="53">
        <v>0</v>
      </c>
      <c r="J1156" s="53">
        <v>0</v>
      </c>
      <c r="K1156" s="98">
        <v>0</v>
      </c>
      <c r="L1156" s="98">
        <v>0</v>
      </c>
      <c r="O1156" s="81" t="s">
        <v>759</v>
      </c>
      <c r="P1156" s="82" t="s">
        <v>760</v>
      </c>
      <c r="U1156" s="38">
        <f t="shared" si="217"/>
        <v>0</v>
      </c>
    </row>
    <row r="1157" spans="1:21" ht="15.75" outlineLevel="1" thickTop="1" x14ac:dyDescent="0.25">
      <c r="A1157" s="3" t="s">
        <v>1092</v>
      </c>
      <c r="B1157" s="103"/>
      <c r="C1157" s="103"/>
      <c r="D1157" s="4" t="s">
        <v>1247</v>
      </c>
      <c r="E1157" s="2" t="s">
        <v>1360</v>
      </c>
      <c r="F1157" s="51">
        <v>0</v>
      </c>
      <c r="G1157" s="51">
        <v>-1018.76</v>
      </c>
      <c r="H1157" s="52">
        <v>0</v>
      </c>
      <c r="I1157" s="51">
        <v>0</v>
      </c>
      <c r="J1157" s="51">
        <v>4171.21</v>
      </c>
      <c r="K1157" s="52">
        <v>0</v>
      </c>
      <c r="L1157" s="52">
        <v>0</v>
      </c>
      <c r="U1157" s="2">
        <f>+IF(OR(F1157&lt;&gt;0,G1157&lt;&gt;0,H1157&lt;&gt;0,I1157&lt;&gt;0,J1157&lt;&gt;0,K1157&lt;&gt;0,L1157&lt;&gt;0),1,)</f>
        <v>1</v>
      </c>
    </row>
    <row r="1158" spans="1:21" x14ac:dyDescent="0.25">
      <c r="A1158" s="22" t="s">
        <v>765</v>
      </c>
      <c r="B1158" s="36"/>
      <c r="C1158" s="38" t="str">
        <f t="shared" si="225"/>
        <v>9203</v>
      </c>
      <c r="D1158" s="38"/>
      <c r="E1158" s="38" t="str">
        <f t="shared" si="226"/>
        <v>Interest on other debt</v>
      </c>
      <c r="F1158" s="53">
        <v>0</v>
      </c>
      <c r="G1158" s="53">
        <v>-1018.76</v>
      </c>
      <c r="H1158" s="98">
        <v>0</v>
      </c>
      <c r="I1158" s="53">
        <v>0</v>
      </c>
      <c r="J1158" s="53">
        <v>4171.21</v>
      </c>
      <c r="K1158" s="98">
        <v>0</v>
      </c>
      <c r="L1158" s="98">
        <v>0</v>
      </c>
      <c r="O1158" s="81" t="s">
        <v>761</v>
      </c>
      <c r="P1158" s="82" t="s">
        <v>762</v>
      </c>
      <c r="U1158" s="38">
        <f t="shared" si="217"/>
        <v>1</v>
      </c>
    </row>
    <row r="1159" spans="1:21" ht="15.75" thickBot="1" x14ac:dyDescent="0.3">
      <c r="B1159" s="64"/>
      <c r="C1159" s="125" t="s">
        <v>766</v>
      </c>
      <c r="D1159" s="125"/>
      <c r="E1159" s="125"/>
      <c r="F1159" s="54">
        <f>F1155+F1156+F1158</f>
        <v>0</v>
      </c>
      <c r="G1159" s="54">
        <f t="shared" ref="G1159:L1159" si="227">G1155+G1156+G1158</f>
        <v>-1018.76</v>
      </c>
      <c r="H1159" s="55">
        <f t="shared" si="227"/>
        <v>0</v>
      </c>
      <c r="I1159" s="54">
        <f t="shared" si="227"/>
        <v>0</v>
      </c>
      <c r="J1159" s="54">
        <f>J1155+J1156+J1158</f>
        <v>4171.21</v>
      </c>
      <c r="K1159" s="55">
        <f t="shared" si="227"/>
        <v>0</v>
      </c>
      <c r="L1159" s="55">
        <f t="shared" si="227"/>
        <v>0</v>
      </c>
      <c r="N1159" s="2">
        <v>1</v>
      </c>
      <c r="U1159" s="38">
        <f t="shared" si="217"/>
        <v>1</v>
      </c>
    </row>
    <row r="1160" spans="1:21" ht="15.75" hidden="1" thickTop="1" x14ac:dyDescent="0.25">
      <c r="B1160" s="113" t="s">
        <v>767</v>
      </c>
      <c r="C1160" s="113"/>
      <c r="D1160" s="113"/>
      <c r="E1160" s="113"/>
      <c r="F1160" s="58"/>
      <c r="G1160" s="58"/>
      <c r="H1160" s="58"/>
      <c r="I1160" s="58"/>
      <c r="J1160" s="58"/>
      <c r="K1160" s="58"/>
      <c r="L1160" s="58"/>
      <c r="N1160" s="2">
        <v>1</v>
      </c>
      <c r="U1160" s="38">
        <f t="shared" si="217"/>
        <v>0</v>
      </c>
    </row>
    <row r="1161" spans="1:21" ht="15.75" hidden="1" thickTop="1" x14ac:dyDescent="0.25">
      <c r="A1161" s="22" t="s">
        <v>789</v>
      </c>
      <c r="B1161" s="36"/>
      <c r="C1161" s="38">
        <f t="shared" ref="C1161:C1192" si="228">+IF(OR(F1161&lt;&gt;0,G1161&lt;&gt;0,H1161&lt;&gt;0,I1161&lt;&gt;0,J1161&lt;&gt;0,K1161&lt;&gt;0,L1161&lt;&gt;0),O1161,)</f>
        <v>0</v>
      </c>
      <c r="D1161" s="38"/>
      <c r="E1161" s="38">
        <f t="shared" ref="E1161:E1192" si="229">+IF(OR(F1161&lt;&gt;0,G1161&lt;&gt;0,H1161&lt;&gt;0,I1161&lt;&gt;0,J1161&lt;&gt;0,K1161&lt;&gt;0,L1161&lt;&gt;0),P1161,)</f>
        <v>0</v>
      </c>
      <c r="F1161" s="53">
        <v>0</v>
      </c>
      <c r="G1161" s="53">
        <v>0</v>
      </c>
      <c r="H1161" s="98">
        <v>0</v>
      </c>
      <c r="I1161" s="53">
        <v>0</v>
      </c>
      <c r="J1161" s="53">
        <v>0</v>
      </c>
      <c r="K1161" s="98">
        <v>0</v>
      </c>
      <c r="L1161" s="98">
        <v>0</v>
      </c>
      <c r="O1161" s="81" t="s">
        <v>768</v>
      </c>
      <c r="P1161" s="82" t="s">
        <v>769</v>
      </c>
      <c r="U1161" s="38">
        <f t="shared" si="217"/>
        <v>0</v>
      </c>
    </row>
    <row r="1162" spans="1:21" ht="15.75" outlineLevel="1" thickTop="1" x14ac:dyDescent="0.25">
      <c r="A1162" s="3" t="s">
        <v>965</v>
      </c>
      <c r="B1162" s="103"/>
      <c r="C1162" s="103"/>
      <c r="D1162" s="4" t="s">
        <v>1099</v>
      </c>
      <c r="E1162" s="2" t="s">
        <v>1254</v>
      </c>
      <c r="F1162" s="51">
        <v>975</v>
      </c>
      <c r="G1162" s="51">
        <v>838.86</v>
      </c>
      <c r="H1162" s="52">
        <v>0</v>
      </c>
      <c r="I1162" s="51">
        <v>7800</v>
      </c>
      <c r="J1162" s="51">
        <v>9649.2000000000007</v>
      </c>
      <c r="K1162" s="52">
        <v>820.36</v>
      </c>
      <c r="L1162" s="52">
        <v>7800</v>
      </c>
      <c r="U1162" s="2">
        <f t="shared" ref="U1162:U1166" si="230">+IF(OR(F1162&lt;&gt;0,G1162&lt;&gt;0,H1162&lt;&gt;0,I1162&lt;&gt;0,J1162&lt;&gt;0,K1162&lt;&gt;0,L1162&lt;&gt;0),1,)</f>
        <v>1</v>
      </c>
    </row>
    <row r="1163" spans="1:21" outlineLevel="1" x14ac:dyDescent="0.25">
      <c r="A1163" s="3" t="s">
        <v>1020</v>
      </c>
      <c r="B1163" s="103"/>
      <c r="C1163" s="103"/>
      <c r="D1163" s="4" t="s">
        <v>1174</v>
      </c>
      <c r="E1163" s="2" t="s">
        <v>1175</v>
      </c>
      <c r="F1163" s="51">
        <v>0</v>
      </c>
      <c r="G1163" s="51">
        <v>736.84</v>
      </c>
      <c r="H1163" s="52">
        <v>0</v>
      </c>
      <c r="I1163" s="51">
        <v>6481</v>
      </c>
      <c r="J1163" s="51">
        <v>7836.53</v>
      </c>
      <c r="K1163" s="52">
        <v>2338</v>
      </c>
      <c r="L1163" s="52">
        <v>6481</v>
      </c>
      <c r="U1163" s="2">
        <f t="shared" si="230"/>
        <v>1</v>
      </c>
    </row>
    <row r="1164" spans="1:21" outlineLevel="1" x14ac:dyDescent="0.25">
      <c r="A1164" s="3" t="s">
        <v>1018</v>
      </c>
      <c r="B1164" s="103"/>
      <c r="C1164" s="103"/>
      <c r="D1164" s="4" t="s">
        <v>1170</v>
      </c>
      <c r="E1164" s="2" t="s">
        <v>1171</v>
      </c>
      <c r="F1164" s="51">
        <v>0</v>
      </c>
      <c r="G1164" s="51">
        <v>419.32</v>
      </c>
      <c r="H1164" s="52">
        <v>0</v>
      </c>
      <c r="I1164" s="51">
        <v>3889</v>
      </c>
      <c r="J1164" s="51">
        <v>5093.9399999999996</v>
      </c>
      <c r="K1164" s="52">
        <v>1236.5</v>
      </c>
      <c r="L1164" s="52">
        <v>3889</v>
      </c>
      <c r="U1164" s="2">
        <f t="shared" si="230"/>
        <v>1</v>
      </c>
    </row>
    <row r="1165" spans="1:21" outlineLevel="1" x14ac:dyDescent="0.25">
      <c r="A1165" s="3" t="s">
        <v>1019</v>
      </c>
      <c r="B1165" s="103"/>
      <c r="C1165" s="103"/>
      <c r="D1165" s="4" t="s">
        <v>1172</v>
      </c>
      <c r="E1165" s="2" t="s">
        <v>1173</v>
      </c>
      <c r="F1165" s="51">
        <v>0</v>
      </c>
      <c r="G1165" s="51">
        <v>838.98</v>
      </c>
      <c r="H1165" s="52">
        <v>0</v>
      </c>
      <c r="I1165" s="51">
        <v>7778</v>
      </c>
      <c r="J1165" s="51">
        <v>9286.33</v>
      </c>
      <c r="K1165" s="52">
        <v>2338</v>
      </c>
      <c r="L1165" s="52">
        <v>7778</v>
      </c>
      <c r="U1165" s="2">
        <f t="shared" si="230"/>
        <v>1</v>
      </c>
    </row>
    <row r="1166" spans="1:21" outlineLevel="1" x14ac:dyDescent="0.25">
      <c r="A1166" s="3" t="s">
        <v>1077</v>
      </c>
      <c r="B1166" s="103"/>
      <c r="C1166" s="103"/>
      <c r="D1166" s="4" t="s">
        <v>1232</v>
      </c>
      <c r="E1166" s="2" t="s">
        <v>1345</v>
      </c>
      <c r="F1166" s="51">
        <v>0</v>
      </c>
      <c r="G1166" s="51">
        <v>0</v>
      </c>
      <c r="H1166" s="52">
        <v>0</v>
      </c>
      <c r="I1166" s="51">
        <v>0</v>
      </c>
      <c r="J1166" s="51">
        <v>760</v>
      </c>
      <c r="K1166" s="52">
        <v>22907.75</v>
      </c>
      <c r="L1166" s="52">
        <v>0</v>
      </c>
      <c r="U1166" s="2">
        <f t="shared" si="230"/>
        <v>1</v>
      </c>
    </row>
    <row r="1167" spans="1:21" x14ac:dyDescent="0.25">
      <c r="A1167" s="22" t="s">
        <v>790</v>
      </c>
      <c r="B1167" s="36"/>
      <c r="C1167" s="38" t="str">
        <f t="shared" si="228"/>
        <v>9305</v>
      </c>
      <c r="D1167" s="38"/>
      <c r="E1167" s="38" t="str">
        <f t="shared" si="229"/>
        <v>Insurance-Building &amp; Contents</v>
      </c>
      <c r="F1167" s="53">
        <v>975</v>
      </c>
      <c r="G1167" s="53">
        <v>2834</v>
      </c>
      <c r="H1167" s="98">
        <v>0</v>
      </c>
      <c r="I1167" s="53">
        <v>25948</v>
      </c>
      <c r="J1167" s="53">
        <v>32626</v>
      </c>
      <c r="K1167" s="98">
        <v>29640.61</v>
      </c>
      <c r="L1167" s="98">
        <v>25948</v>
      </c>
      <c r="O1167" s="81" t="s">
        <v>770</v>
      </c>
      <c r="P1167" s="82" t="s">
        <v>771</v>
      </c>
      <c r="U1167" s="38">
        <f t="shared" si="217"/>
        <v>1</v>
      </c>
    </row>
    <row r="1168" spans="1:21" outlineLevel="1" x14ac:dyDescent="0.25">
      <c r="A1168" s="3" t="s">
        <v>1020</v>
      </c>
      <c r="B1168" s="103"/>
      <c r="C1168" s="103"/>
      <c r="D1168" s="4" t="s">
        <v>1174</v>
      </c>
      <c r="E1168" s="2" t="s">
        <v>1175</v>
      </c>
      <c r="F1168" s="51">
        <v>0</v>
      </c>
      <c r="G1168" s="51">
        <v>419</v>
      </c>
      <c r="H1168" s="52">
        <v>0</v>
      </c>
      <c r="I1168" s="51">
        <v>0</v>
      </c>
      <c r="J1168" s="51">
        <v>838.52</v>
      </c>
      <c r="K1168" s="52">
        <v>352.87</v>
      </c>
      <c r="L1168" s="52">
        <v>0</v>
      </c>
      <c r="U1168" s="2">
        <f t="shared" ref="U1168:U1170" si="231">+IF(OR(F1168&lt;&gt;0,G1168&lt;&gt;0,H1168&lt;&gt;0,I1168&lt;&gt;0,J1168&lt;&gt;0,K1168&lt;&gt;0,L1168&lt;&gt;0),1,)</f>
        <v>1</v>
      </c>
    </row>
    <row r="1169" spans="1:21" outlineLevel="1" x14ac:dyDescent="0.25">
      <c r="A1169" s="3" t="s">
        <v>1019</v>
      </c>
      <c r="B1169" s="103"/>
      <c r="C1169" s="103"/>
      <c r="D1169" s="4" t="s">
        <v>1172</v>
      </c>
      <c r="E1169" s="2" t="s">
        <v>1173</v>
      </c>
      <c r="F1169" s="51">
        <v>0</v>
      </c>
      <c r="G1169" s="51">
        <v>0</v>
      </c>
      <c r="H1169" s="52">
        <v>0</v>
      </c>
      <c r="I1169" s="51">
        <v>0</v>
      </c>
      <c r="J1169" s="51">
        <v>0</v>
      </c>
      <c r="K1169" s="52">
        <v>552.59</v>
      </c>
      <c r="L1169" s="52">
        <v>0</v>
      </c>
      <c r="U1169" s="2">
        <f t="shared" si="231"/>
        <v>1</v>
      </c>
    </row>
    <row r="1170" spans="1:21" outlineLevel="1" x14ac:dyDescent="0.25">
      <c r="A1170" s="3" t="s">
        <v>1077</v>
      </c>
      <c r="B1170" s="103"/>
      <c r="C1170" s="103"/>
      <c r="D1170" s="4" t="s">
        <v>1232</v>
      </c>
      <c r="E1170" s="2" t="s">
        <v>1345</v>
      </c>
      <c r="F1170" s="51">
        <v>0</v>
      </c>
      <c r="G1170" s="51">
        <v>0</v>
      </c>
      <c r="H1170" s="52">
        <v>0</v>
      </c>
      <c r="I1170" s="51">
        <v>0</v>
      </c>
      <c r="J1170" s="51">
        <v>0</v>
      </c>
      <c r="K1170" s="52">
        <v>315.54000000000002</v>
      </c>
      <c r="L1170" s="52">
        <v>0</v>
      </c>
      <c r="U1170" s="2">
        <f t="shared" si="231"/>
        <v>1</v>
      </c>
    </row>
    <row r="1171" spans="1:21" x14ac:dyDescent="0.25">
      <c r="A1171" s="22" t="s">
        <v>791</v>
      </c>
      <c r="B1171" s="36"/>
      <c r="C1171" s="38" t="str">
        <f t="shared" si="228"/>
        <v>9306</v>
      </c>
      <c r="D1171" s="38"/>
      <c r="E1171" s="38" t="str">
        <f t="shared" si="229"/>
        <v>Insurance--Property Floater</v>
      </c>
      <c r="F1171" s="53">
        <v>0</v>
      </c>
      <c r="G1171" s="53">
        <v>419</v>
      </c>
      <c r="H1171" s="98">
        <v>0</v>
      </c>
      <c r="I1171" s="53">
        <v>0</v>
      </c>
      <c r="J1171" s="53">
        <v>838.52</v>
      </c>
      <c r="K1171" s="98">
        <v>1221</v>
      </c>
      <c r="L1171" s="98">
        <v>0</v>
      </c>
      <c r="O1171" s="81" t="s">
        <v>772</v>
      </c>
      <c r="P1171" s="82" t="s">
        <v>773</v>
      </c>
      <c r="U1171" s="38">
        <f t="shared" si="217"/>
        <v>1</v>
      </c>
    </row>
    <row r="1172" spans="1:21" outlineLevel="1" x14ac:dyDescent="0.25">
      <c r="A1172" s="3" t="s">
        <v>1020</v>
      </c>
      <c r="B1172" s="103"/>
      <c r="C1172" s="103"/>
      <c r="D1172" s="4" t="s">
        <v>1174</v>
      </c>
      <c r="E1172" s="2" t="s">
        <v>1175</v>
      </c>
      <c r="F1172" s="51">
        <v>0</v>
      </c>
      <c r="G1172" s="51">
        <v>0</v>
      </c>
      <c r="H1172" s="52">
        <v>0</v>
      </c>
      <c r="I1172" s="51">
        <v>3248</v>
      </c>
      <c r="J1172" s="51">
        <v>3682.92</v>
      </c>
      <c r="K1172" s="52">
        <v>346</v>
      </c>
      <c r="L1172" s="52">
        <v>3248</v>
      </c>
      <c r="U1172" s="2">
        <f t="shared" ref="U1172:U1174" si="232">+IF(OR(F1172&lt;&gt;0,G1172&lt;&gt;0,H1172&lt;&gt;0,I1172&lt;&gt;0,J1172&lt;&gt;0,K1172&lt;&gt;0,L1172&lt;&gt;0),1,)</f>
        <v>1</v>
      </c>
    </row>
    <row r="1173" spans="1:21" outlineLevel="1" x14ac:dyDescent="0.25">
      <c r="A1173" s="3" t="s">
        <v>1019</v>
      </c>
      <c r="B1173" s="103"/>
      <c r="C1173" s="103"/>
      <c r="D1173" s="4" t="s">
        <v>1172</v>
      </c>
      <c r="E1173" s="2" t="s">
        <v>1173</v>
      </c>
      <c r="F1173" s="51">
        <v>0</v>
      </c>
      <c r="G1173" s="51">
        <v>633</v>
      </c>
      <c r="H1173" s="52">
        <v>0</v>
      </c>
      <c r="I1173" s="51">
        <v>4860</v>
      </c>
      <c r="J1173" s="51">
        <v>6649.03</v>
      </c>
      <c r="K1173" s="52">
        <v>525</v>
      </c>
      <c r="L1173" s="52">
        <v>4860</v>
      </c>
      <c r="U1173" s="2">
        <f t="shared" si="232"/>
        <v>1</v>
      </c>
    </row>
    <row r="1174" spans="1:21" outlineLevel="1" x14ac:dyDescent="0.25">
      <c r="A1174" s="3" t="s">
        <v>1077</v>
      </c>
      <c r="B1174" s="103"/>
      <c r="C1174" s="103"/>
      <c r="D1174" s="4" t="s">
        <v>1232</v>
      </c>
      <c r="E1174" s="2" t="s">
        <v>1345</v>
      </c>
      <c r="F1174" s="51">
        <v>406</v>
      </c>
      <c r="G1174" s="51">
        <v>419</v>
      </c>
      <c r="H1174" s="52">
        <v>0</v>
      </c>
      <c r="I1174" s="51">
        <v>3248</v>
      </c>
      <c r="J1174" s="51">
        <v>4824.53</v>
      </c>
      <c r="K1174" s="52">
        <v>5636</v>
      </c>
      <c r="L1174" s="52">
        <v>3248</v>
      </c>
      <c r="U1174" s="2">
        <f t="shared" si="232"/>
        <v>1</v>
      </c>
    </row>
    <row r="1175" spans="1:21" x14ac:dyDescent="0.25">
      <c r="A1175" s="22" t="s">
        <v>792</v>
      </c>
      <c r="B1175" s="36"/>
      <c r="C1175" s="38" t="str">
        <f t="shared" si="228"/>
        <v>9309</v>
      </c>
      <c r="D1175" s="38"/>
      <c r="E1175" s="38" t="str">
        <f t="shared" si="229"/>
        <v>Insurance-Automobile</v>
      </c>
      <c r="F1175" s="53">
        <v>406</v>
      </c>
      <c r="G1175" s="53">
        <v>1052</v>
      </c>
      <c r="H1175" s="98">
        <v>0</v>
      </c>
      <c r="I1175" s="53">
        <v>11356</v>
      </c>
      <c r="J1175" s="53">
        <v>15156.48</v>
      </c>
      <c r="K1175" s="98">
        <v>6507</v>
      </c>
      <c r="L1175" s="98">
        <v>11356</v>
      </c>
      <c r="O1175" s="81" t="s">
        <v>774</v>
      </c>
      <c r="P1175" s="82" t="s">
        <v>775</v>
      </c>
      <c r="U1175" s="38">
        <f t="shared" si="217"/>
        <v>1</v>
      </c>
    </row>
    <row r="1176" spans="1:21" hidden="1" x14ac:dyDescent="0.25">
      <c r="A1176" s="22" t="s">
        <v>793</v>
      </c>
      <c r="B1176" s="36"/>
      <c r="C1176" s="38">
        <f t="shared" si="228"/>
        <v>0</v>
      </c>
      <c r="D1176" s="38"/>
      <c r="E1176" s="38">
        <f t="shared" si="229"/>
        <v>0</v>
      </c>
      <c r="F1176" s="53">
        <v>0</v>
      </c>
      <c r="G1176" s="53">
        <v>0</v>
      </c>
      <c r="H1176" s="98">
        <v>0</v>
      </c>
      <c r="I1176" s="53">
        <v>0</v>
      </c>
      <c r="J1176" s="53">
        <v>0</v>
      </c>
      <c r="K1176" s="98">
        <v>0</v>
      </c>
      <c r="L1176" s="98">
        <v>0</v>
      </c>
      <c r="O1176" s="81" t="s">
        <v>776</v>
      </c>
      <c r="P1176" s="82" t="s">
        <v>914</v>
      </c>
      <c r="U1176" s="38">
        <f t="shared" si="217"/>
        <v>0</v>
      </c>
    </row>
    <row r="1177" spans="1:21" outlineLevel="1" x14ac:dyDescent="0.25">
      <c r="A1177" s="3" t="s">
        <v>1077</v>
      </c>
      <c r="B1177" s="103"/>
      <c r="C1177" s="103"/>
      <c r="D1177" s="4" t="s">
        <v>1232</v>
      </c>
      <c r="E1177" s="2" t="s">
        <v>1345</v>
      </c>
      <c r="F1177" s="51">
        <v>0</v>
      </c>
      <c r="G1177" s="51">
        <v>0</v>
      </c>
      <c r="H1177" s="52">
        <v>0</v>
      </c>
      <c r="I1177" s="51">
        <v>500</v>
      </c>
      <c r="J1177" s="51">
        <v>0</v>
      </c>
      <c r="K1177" s="52">
        <v>0</v>
      </c>
      <c r="L1177" s="52">
        <v>500</v>
      </c>
      <c r="U1177" s="2">
        <f>+IF(OR(F1177&lt;&gt;0,G1177&lt;&gt;0,H1177&lt;&gt;0,I1177&lt;&gt;0,J1177&lt;&gt;0,K1177&lt;&gt;0,L1177&lt;&gt;0),1,)</f>
        <v>1</v>
      </c>
    </row>
    <row r="1178" spans="1:21" x14ac:dyDescent="0.25">
      <c r="A1178" s="22" t="s">
        <v>794</v>
      </c>
      <c r="B1178" s="36"/>
      <c r="C1178" s="38" t="str">
        <f t="shared" si="228"/>
        <v>9313</v>
      </c>
      <c r="D1178" s="38"/>
      <c r="E1178" s="38" t="str">
        <f t="shared" si="229"/>
        <v>Insurance--Fidelity Bond</v>
      </c>
      <c r="F1178" s="53">
        <v>0</v>
      </c>
      <c r="G1178" s="53">
        <v>0</v>
      </c>
      <c r="H1178" s="98">
        <v>0</v>
      </c>
      <c r="I1178" s="53">
        <v>500</v>
      </c>
      <c r="J1178" s="53">
        <v>0</v>
      </c>
      <c r="K1178" s="98">
        <v>0</v>
      </c>
      <c r="L1178" s="98">
        <v>500</v>
      </c>
      <c r="O1178" s="81" t="s">
        <v>777</v>
      </c>
      <c r="P1178" s="82" t="s">
        <v>778</v>
      </c>
      <c r="U1178" s="38">
        <f t="shared" si="217"/>
        <v>1</v>
      </c>
    </row>
    <row r="1179" spans="1:21" hidden="1" x14ac:dyDescent="0.25">
      <c r="A1179" s="22" t="s">
        <v>795</v>
      </c>
      <c r="B1179" s="36"/>
      <c r="C1179" s="38">
        <f t="shared" si="228"/>
        <v>0</v>
      </c>
      <c r="D1179" s="38"/>
      <c r="E1179" s="38">
        <f t="shared" si="229"/>
        <v>0</v>
      </c>
      <c r="F1179" s="53">
        <v>0</v>
      </c>
      <c r="G1179" s="53">
        <v>0</v>
      </c>
      <c r="H1179" s="98">
        <v>0</v>
      </c>
      <c r="I1179" s="53">
        <v>0</v>
      </c>
      <c r="J1179" s="53">
        <v>0</v>
      </c>
      <c r="K1179" s="98">
        <v>0</v>
      </c>
      <c r="L1179" s="98">
        <v>0</v>
      </c>
      <c r="O1179" s="81" t="s">
        <v>779</v>
      </c>
      <c r="P1179" s="82" t="s">
        <v>780</v>
      </c>
      <c r="U1179" s="38">
        <f t="shared" si="217"/>
        <v>0</v>
      </c>
    </row>
    <row r="1180" spans="1:21" outlineLevel="1" x14ac:dyDescent="0.25">
      <c r="A1180" s="3" t="s">
        <v>1077</v>
      </c>
      <c r="B1180" s="103"/>
      <c r="C1180" s="103"/>
      <c r="D1180" s="4" t="s">
        <v>1232</v>
      </c>
      <c r="E1180" s="2" t="s">
        <v>1345</v>
      </c>
      <c r="F1180" s="51">
        <v>0</v>
      </c>
      <c r="G1180" s="51">
        <v>0</v>
      </c>
      <c r="H1180" s="52">
        <v>0</v>
      </c>
      <c r="I1180" s="51">
        <v>44639</v>
      </c>
      <c r="J1180" s="51">
        <v>37583.24</v>
      </c>
      <c r="K1180" s="52">
        <v>32631.52</v>
      </c>
      <c r="L1180" s="52">
        <v>44639</v>
      </c>
      <c r="U1180" s="2">
        <f>+IF(OR(F1180&lt;&gt;0,G1180&lt;&gt;0,H1180&lt;&gt;0,I1180&lt;&gt;0,J1180&lt;&gt;0,K1180&lt;&gt;0,L1180&lt;&gt;0),1,)</f>
        <v>1</v>
      </c>
    </row>
    <row r="1181" spans="1:21" x14ac:dyDescent="0.25">
      <c r="A1181" s="22" t="s">
        <v>796</v>
      </c>
      <c r="B1181" s="36"/>
      <c r="C1181" s="38" t="str">
        <f t="shared" si="228"/>
        <v>9315</v>
      </c>
      <c r="D1181" s="38"/>
      <c r="E1181" s="38" t="str">
        <f t="shared" si="229"/>
        <v>Insurance-General Liability</v>
      </c>
      <c r="F1181" s="53">
        <v>0</v>
      </c>
      <c r="G1181" s="53">
        <v>0</v>
      </c>
      <c r="H1181" s="98">
        <v>0</v>
      </c>
      <c r="I1181" s="53">
        <v>44639</v>
      </c>
      <c r="J1181" s="53">
        <v>37583.24</v>
      </c>
      <c r="K1181" s="98">
        <v>32631.52</v>
      </c>
      <c r="L1181" s="98">
        <v>44639</v>
      </c>
      <c r="O1181" s="81" t="s">
        <v>781</v>
      </c>
      <c r="P1181" s="82" t="s">
        <v>782</v>
      </c>
      <c r="U1181" s="38">
        <f t="shared" si="217"/>
        <v>1</v>
      </c>
    </row>
    <row r="1182" spans="1:21" outlineLevel="1" x14ac:dyDescent="0.25">
      <c r="A1182" s="3" t="s">
        <v>1077</v>
      </c>
      <c r="B1182" s="103"/>
      <c r="C1182" s="103"/>
      <c r="D1182" s="4" t="s">
        <v>1232</v>
      </c>
      <c r="E1182" s="2" t="s">
        <v>1345</v>
      </c>
      <c r="F1182" s="51">
        <v>0</v>
      </c>
      <c r="G1182" s="51">
        <v>0</v>
      </c>
      <c r="H1182" s="52">
        <v>0</v>
      </c>
      <c r="I1182" s="51">
        <v>4370</v>
      </c>
      <c r="J1182" s="51">
        <v>6134</v>
      </c>
      <c r="K1182" s="52">
        <v>6142</v>
      </c>
      <c r="L1182" s="52">
        <v>4370</v>
      </c>
      <c r="U1182" s="2">
        <f>+IF(OR(F1182&lt;&gt;0,G1182&lt;&gt;0,H1182&lt;&gt;0,I1182&lt;&gt;0,J1182&lt;&gt;0,K1182&lt;&gt;0,L1182&lt;&gt;0),1,)</f>
        <v>1</v>
      </c>
    </row>
    <row r="1183" spans="1:21" x14ac:dyDescent="0.25">
      <c r="A1183" s="22" t="s">
        <v>797</v>
      </c>
      <c r="B1183" s="36"/>
      <c r="C1183" s="38" t="str">
        <f t="shared" si="228"/>
        <v>9316</v>
      </c>
      <c r="D1183" s="38"/>
      <c r="E1183" s="38" t="str">
        <f t="shared" si="229"/>
        <v>Insurance-Directors &amp; Officers</v>
      </c>
      <c r="F1183" s="53">
        <v>0</v>
      </c>
      <c r="G1183" s="53">
        <v>0</v>
      </c>
      <c r="H1183" s="98">
        <v>0</v>
      </c>
      <c r="I1183" s="53">
        <v>4370</v>
      </c>
      <c r="J1183" s="53">
        <v>6134</v>
      </c>
      <c r="K1183" s="98">
        <v>6142</v>
      </c>
      <c r="L1183" s="98">
        <v>4370</v>
      </c>
      <c r="O1183" s="81" t="s">
        <v>783</v>
      </c>
      <c r="P1183" s="82" t="s">
        <v>784</v>
      </c>
      <c r="U1183" s="38">
        <f t="shared" si="217"/>
        <v>1</v>
      </c>
    </row>
    <row r="1184" spans="1:21" outlineLevel="1" x14ac:dyDescent="0.25">
      <c r="A1184" s="3" t="s">
        <v>974</v>
      </c>
      <c r="B1184" s="103"/>
      <c r="C1184" s="103"/>
      <c r="D1184" s="4" t="s">
        <v>1108</v>
      </c>
      <c r="E1184" s="2" t="s">
        <v>1148</v>
      </c>
      <c r="F1184" s="51">
        <v>0</v>
      </c>
      <c r="G1184" s="51">
        <v>0</v>
      </c>
      <c r="H1184" s="52">
        <v>0</v>
      </c>
      <c r="I1184" s="51">
        <v>4000</v>
      </c>
      <c r="J1184" s="51">
        <v>4375.25</v>
      </c>
      <c r="K1184" s="52">
        <v>3036.05</v>
      </c>
      <c r="L1184" s="52">
        <v>4000</v>
      </c>
      <c r="U1184" s="2">
        <f t="shared" ref="U1184:U1189" si="233">+IF(OR(F1184&lt;&gt;0,G1184&lt;&gt;0,H1184&lt;&gt;0,I1184&lt;&gt;0,J1184&lt;&gt;0,K1184&lt;&gt;0,L1184&lt;&gt;0),1,)</f>
        <v>1</v>
      </c>
    </row>
    <row r="1185" spans="1:21" outlineLevel="1" x14ac:dyDescent="0.25">
      <c r="A1185" s="3" t="s">
        <v>975</v>
      </c>
      <c r="B1185" s="103"/>
      <c r="C1185" s="103"/>
      <c r="D1185" s="4" t="s">
        <v>1109</v>
      </c>
      <c r="E1185" s="2" t="s">
        <v>1153</v>
      </c>
      <c r="F1185" s="51">
        <v>0</v>
      </c>
      <c r="G1185" s="51">
        <v>0</v>
      </c>
      <c r="H1185" s="52">
        <v>0</v>
      </c>
      <c r="I1185" s="51">
        <v>4000</v>
      </c>
      <c r="J1185" s="51">
        <v>4180.2299999999996</v>
      </c>
      <c r="K1185" s="52">
        <v>3036.05</v>
      </c>
      <c r="L1185" s="52">
        <v>4000</v>
      </c>
      <c r="U1185" s="2">
        <f t="shared" si="233"/>
        <v>1</v>
      </c>
    </row>
    <row r="1186" spans="1:21" outlineLevel="1" x14ac:dyDescent="0.25">
      <c r="A1186" s="3" t="s">
        <v>1010</v>
      </c>
      <c r="B1186" s="103"/>
      <c r="C1186" s="103"/>
      <c r="D1186" s="4" t="s">
        <v>1154</v>
      </c>
      <c r="E1186" s="2" t="s">
        <v>1155</v>
      </c>
      <c r="F1186" s="51">
        <v>0</v>
      </c>
      <c r="G1186" s="51">
        <v>0</v>
      </c>
      <c r="H1186" s="52">
        <v>0</v>
      </c>
      <c r="I1186" s="51">
        <v>70</v>
      </c>
      <c r="J1186" s="51">
        <v>65.319999999999993</v>
      </c>
      <c r="K1186" s="52">
        <v>69.78</v>
      </c>
      <c r="L1186" s="52">
        <v>70</v>
      </c>
      <c r="U1186" s="2">
        <f t="shared" si="233"/>
        <v>1</v>
      </c>
    </row>
    <row r="1187" spans="1:21" outlineLevel="1" x14ac:dyDescent="0.25">
      <c r="A1187" s="3" t="s">
        <v>1013</v>
      </c>
      <c r="B1187" s="103"/>
      <c r="C1187" s="103"/>
      <c r="D1187" s="4" t="s">
        <v>1160</v>
      </c>
      <c r="E1187" s="2" t="s">
        <v>1161</v>
      </c>
      <c r="F1187" s="51">
        <v>0</v>
      </c>
      <c r="G1187" s="51">
        <v>0</v>
      </c>
      <c r="H1187" s="52">
        <v>0</v>
      </c>
      <c r="I1187" s="51">
        <v>70</v>
      </c>
      <c r="J1187" s="51">
        <v>65.319999999999993</v>
      </c>
      <c r="K1187" s="52">
        <v>69.78</v>
      </c>
      <c r="L1187" s="52">
        <v>70</v>
      </c>
      <c r="U1187" s="2">
        <f t="shared" si="233"/>
        <v>1</v>
      </c>
    </row>
    <row r="1188" spans="1:21" outlineLevel="1" x14ac:dyDescent="0.25">
      <c r="A1188" s="3" t="s">
        <v>1015</v>
      </c>
      <c r="B1188" s="103"/>
      <c r="C1188" s="103"/>
      <c r="D1188" s="4" t="s">
        <v>1164</v>
      </c>
      <c r="E1188" s="2" t="s">
        <v>1165</v>
      </c>
      <c r="F1188" s="51">
        <v>0</v>
      </c>
      <c r="G1188" s="51">
        <v>0</v>
      </c>
      <c r="H1188" s="52">
        <v>0</v>
      </c>
      <c r="I1188" s="51">
        <v>70</v>
      </c>
      <c r="J1188" s="51">
        <v>35</v>
      </c>
      <c r="K1188" s="52">
        <v>69.78</v>
      </c>
      <c r="L1188" s="52">
        <v>70</v>
      </c>
      <c r="U1188" s="2">
        <f t="shared" si="233"/>
        <v>1</v>
      </c>
    </row>
    <row r="1189" spans="1:21" outlineLevel="1" x14ac:dyDescent="0.25">
      <c r="A1189" s="3" t="s">
        <v>1077</v>
      </c>
      <c r="B1189" s="103"/>
      <c r="C1189" s="103"/>
      <c r="D1189" s="4" t="s">
        <v>1232</v>
      </c>
      <c r="E1189" s="2" t="s">
        <v>1345</v>
      </c>
      <c r="F1189" s="51">
        <v>0</v>
      </c>
      <c r="G1189" s="51">
        <v>0</v>
      </c>
      <c r="H1189" s="52">
        <v>0</v>
      </c>
      <c r="I1189" s="51">
        <v>4410</v>
      </c>
      <c r="J1189" s="51">
        <v>4117.5600000000004</v>
      </c>
      <c r="K1189" s="52">
        <v>6068.43</v>
      </c>
      <c r="L1189" s="52">
        <v>4410</v>
      </c>
      <c r="U1189" s="2">
        <f t="shared" si="233"/>
        <v>1</v>
      </c>
    </row>
    <row r="1190" spans="1:21" x14ac:dyDescent="0.25">
      <c r="A1190" s="22" t="s">
        <v>798</v>
      </c>
      <c r="B1190" s="36"/>
      <c r="C1190" s="38" t="str">
        <f t="shared" si="228"/>
        <v>9322</v>
      </c>
      <c r="D1190" s="38"/>
      <c r="E1190" s="38" t="str">
        <f t="shared" si="229"/>
        <v>Insurance-Participant</v>
      </c>
      <c r="F1190" s="53">
        <v>0</v>
      </c>
      <c r="G1190" s="53">
        <v>0</v>
      </c>
      <c r="H1190" s="98">
        <v>0</v>
      </c>
      <c r="I1190" s="53">
        <v>12620</v>
      </c>
      <c r="J1190" s="53">
        <v>12838.68</v>
      </c>
      <c r="K1190" s="98">
        <v>12349.869999999999</v>
      </c>
      <c r="L1190" s="98">
        <v>12620</v>
      </c>
      <c r="O1190" s="81" t="s">
        <v>785</v>
      </c>
      <c r="P1190" s="82" t="s">
        <v>786</v>
      </c>
      <c r="U1190" s="38">
        <f t="shared" si="217"/>
        <v>1</v>
      </c>
    </row>
    <row r="1191" spans="1:21" outlineLevel="1" x14ac:dyDescent="0.25">
      <c r="A1191" s="3" t="s">
        <v>1077</v>
      </c>
      <c r="B1191" s="103"/>
      <c r="C1191" s="103"/>
      <c r="D1191" s="4" t="s">
        <v>1232</v>
      </c>
      <c r="E1191" s="2" t="s">
        <v>1345</v>
      </c>
      <c r="F1191" s="51">
        <v>0</v>
      </c>
      <c r="G1191" s="51">
        <v>0</v>
      </c>
      <c r="H1191" s="52">
        <v>2069.86</v>
      </c>
      <c r="I1191" s="51">
        <v>0</v>
      </c>
      <c r="J1191" s="51">
        <v>0</v>
      </c>
      <c r="K1191" s="52">
        <v>2069.86</v>
      </c>
      <c r="L1191" s="52">
        <v>0</v>
      </c>
      <c r="U1191" s="2">
        <f>+IF(OR(F1191&lt;&gt;0,G1191&lt;&gt;0,H1191&lt;&gt;0,I1191&lt;&gt;0,J1191&lt;&gt;0,K1191&lt;&gt;0,L1191&lt;&gt;0),1,)</f>
        <v>1</v>
      </c>
    </row>
    <row r="1192" spans="1:21" x14ac:dyDescent="0.25">
      <c r="A1192" s="22" t="s">
        <v>799</v>
      </c>
      <c r="B1192" s="36"/>
      <c r="C1192" s="38" t="str">
        <f t="shared" si="228"/>
        <v>9331</v>
      </c>
      <c r="D1192" s="38"/>
      <c r="E1192" s="38" t="str">
        <f t="shared" si="229"/>
        <v>Insurance--Other</v>
      </c>
      <c r="F1192" s="53">
        <v>0</v>
      </c>
      <c r="G1192" s="53">
        <v>0</v>
      </c>
      <c r="H1192" s="98">
        <v>2069.86</v>
      </c>
      <c r="I1192" s="53">
        <v>0</v>
      </c>
      <c r="J1192" s="53">
        <v>0</v>
      </c>
      <c r="K1192" s="98">
        <v>2069.86</v>
      </c>
      <c r="L1192" s="98">
        <v>0</v>
      </c>
      <c r="O1192" s="81" t="s">
        <v>787</v>
      </c>
      <c r="P1192" s="82" t="s">
        <v>788</v>
      </c>
      <c r="U1192" s="38">
        <f t="shared" si="217"/>
        <v>1</v>
      </c>
    </row>
    <row r="1193" spans="1:21" ht="15.75" thickBot="1" x14ac:dyDescent="0.3">
      <c r="B1193" s="64"/>
      <c r="C1193" s="125" t="s">
        <v>800</v>
      </c>
      <c r="D1193" s="125"/>
      <c r="E1193" s="125"/>
      <c r="F1193" s="54">
        <f>F1161+F1167+F1171+F1175+F1176+F1178+F1179+F1181+F1183+F1190+F1192</f>
        <v>1381</v>
      </c>
      <c r="G1193" s="54">
        <f t="shared" ref="G1193" si="234">G1161+G1167+G1171+G1175+G1176+G1178+G1179+G1181+G1183+G1190+G1192</f>
        <v>4305</v>
      </c>
      <c r="H1193" s="55">
        <f t="shared" ref="H1193" si="235">H1161+H1167+H1171+H1175+H1176+H1178+H1179+H1181+H1183+H1190+H1192</f>
        <v>2069.86</v>
      </c>
      <c r="I1193" s="54">
        <f t="shared" ref="I1193" si="236">I1161+I1167+I1171+I1175+I1176+I1178+I1179+I1181+I1183+I1190+I1192</f>
        <v>99433</v>
      </c>
      <c r="J1193" s="54">
        <f>J1161+J1167+J1171+J1175+J1176+J1178+J1179+J1181+J1183+J1190+J1192</f>
        <v>105176.91999999998</v>
      </c>
      <c r="K1193" s="55">
        <f t="shared" ref="K1193" si="237">K1161+K1167+K1171+K1175+K1176+K1178+K1179+K1181+K1183+K1190+K1192</f>
        <v>90561.86</v>
      </c>
      <c r="L1193" s="55">
        <f t="shared" ref="L1193" si="238">L1161+L1167+L1171+L1175+L1176+L1178+L1179+L1181+L1183+L1190+L1192</f>
        <v>99433</v>
      </c>
      <c r="N1193" s="2">
        <v>1</v>
      </c>
      <c r="U1193" s="38">
        <f t="shared" si="217"/>
        <v>1</v>
      </c>
    </row>
    <row r="1194" spans="1:21" ht="15.75" hidden="1" thickTop="1" x14ac:dyDescent="0.25">
      <c r="B1194" s="113" t="s">
        <v>801</v>
      </c>
      <c r="C1194" s="113"/>
      <c r="D1194" s="113"/>
      <c r="E1194" s="113"/>
      <c r="F1194" s="58"/>
      <c r="G1194" s="58"/>
      <c r="H1194" s="58"/>
      <c r="I1194" s="58"/>
      <c r="J1194" s="58"/>
      <c r="K1194" s="58"/>
      <c r="L1194" s="58"/>
      <c r="N1194" s="2">
        <v>1</v>
      </c>
      <c r="U1194" s="38">
        <f t="shared" si="217"/>
        <v>0</v>
      </c>
    </row>
    <row r="1195" spans="1:21" ht="15.75" outlineLevel="1" thickTop="1" x14ac:dyDescent="0.25">
      <c r="A1195" s="3" t="s">
        <v>1083</v>
      </c>
      <c r="B1195" s="103"/>
      <c r="C1195" s="103"/>
      <c r="D1195" s="4" t="s">
        <v>1238</v>
      </c>
      <c r="E1195" s="2" t="s">
        <v>1351</v>
      </c>
      <c r="F1195" s="51">
        <v>4500</v>
      </c>
      <c r="G1195" s="51">
        <v>10040</v>
      </c>
      <c r="H1195" s="52">
        <v>0</v>
      </c>
      <c r="I1195" s="51">
        <v>4500</v>
      </c>
      <c r="J1195" s="51">
        <v>10040</v>
      </c>
      <c r="K1195" s="52">
        <v>4161</v>
      </c>
      <c r="L1195" s="52">
        <v>4500</v>
      </c>
      <c r="U1195" s="2">
        <f t="shared" ref="U1195:U1197" si="239">+IF(OR(F1195&lt;&gt;0,G1195&lt;&gt;0,H1195&lt;&gt;0,I1195&lt;&gt;0,J1195&lt;&gt;0,K1195&lt;&gt;0,L1195&lt;&gt;0),1,)</f>
        <v>1</v>
      </c>
    </row>
    <row r="1196" spans="1:21" outlineLevel="1" x14ac:dyDescent="0.25">
      <c r="A1196" s="3" t="s">
        <v>1084</v>
      </c>
      <c r="B1196" s="103"/>
      <c r="C1196" s="103"/>
      <c r="D1196" s="4" t="s">
        <v>1239</v>
      </c>
      <c r="E1196" s="2" t="s">
        <v>1352</v>
      </c>
      <c r="F1196" s="51">
        <v>0</v>
      </c>
      <c r="G1196" s="51">
        <v>-10040</v>
      </c>
      <c r="H1196" s="52">
        <v>0</v>
      </c>
      <c r="I1196" s="51">
        <v>0</v>
      </c>
      <c r="J1196" s="51">
        <v>0</v>
      </c>
      <c r="K1196" s="52">
        <v>0</v>
      </c>
      <c r="L1196" s="52">
        <v>0</v>
      </c>
      <c r="U1196" s="2">
        <f t="shared" si="239"/>
        <v>1</v>
      </c>
    </row>
    <row r="1197" spans="1:21" outlineLevel="1" x14ac:dyDescent="0.25">
      <c r="A1197" s="3" t="s">
        <v>1085</v>
      </c>
      <c r="B1197" s="103"/>
      <c r="C1197" s="103"/>
      <c r="D1197" s="4" t="s">
        <v>1240</v>
      </c>
      <c r="E1197" s="2" t="s">
        <v>1353</v>
      </c>
      <c r="F1197" s="51">
        <v>0</v>
      </c>
      <c r="G1197" s="51">
        <v>0</v>
      </c>
      <c r="H1197" s="52">
        <v>0</v>
      </c>
      <c r="I1197" s="51">
        <v>0</v>
      </c>
      <c r="J1197" s="51">
        <v>1141.1600000000001</v>
      </c>
      <c r="K1197" s="52">
        <v>0</v>
      </c>
      <c r="L1197" s="52">
        <v>0</v>
      </c>
      <c r="U1197" s="2">
        <f t="shared" si="239"/>
        <v>1</v>
      </c>
    </row>
    <row r="1198" spans="1:21" x14ac:dyDescent="0.25">
      <c r="A1198" s="22" t="s">
        <v>820</v>
      </c>
      <c r="B1198" s="36"/>
      <c r="C1198" s="38" t="str">
        <f t="shared" ref="C1198:C1290" si="240">+IF(OR(F1198&lt;&gt;0,G1198&lt;&gt;0,H1198&lt;&gt;0,I1198&lt;&gt;0,J1198&lt;&gt;0,K1198&lt;&gt;0,L1198&lt;&gt;0),O1198,)</f>
        <v>9402</v>
      </c>
      <c r="D1198" s="38"/>
      <c r="E1198" s="38" t="str">
        <f t="shared" ref="E1198:E1290" si="241">+IF(OR(F1198&lt;&gt;0,G1198&lt;&gt;0,H1198&lt;&gt;0,I1198&lt;&gt;0,J1198&lt;&gt;0,K1198&lt;&gt;0,L1198&lt;&gt;0),P1198,)</f>
        <v>Advertising</v>
      </c>
      <c r="F1198" s="53">
        <v>4500</v>
      </c>
      <c r="G1198" s="53">
        <v>0</v>
      </c>
      <c r="H1198" s="98">
        <v>0</v>
      </c>
      <c r="I1198" s="53">
        <v>4500</v>
      </c>
      <c r="J1198" s="53">
        <v>11181.16</v>
      </c>
      <c r="K1198" s="98">
        <v>4161</v>
      </c>
      <c r="L1198" s="98">
        <v>4500</v>
      </c>
      <c r="O1198" s="81" t="s">
        <v>802</v>
      </c>
      <c r="P1198" s="82" t="s">
        <v>803</v>
      </c>
      <c r="U1198" s="38">
        <f t="shared" si="217"/>
        <v>1</v>
      </c>
    </row>
    <row r="1199" spans="1:21" outlineLevel="1" x14ac:dyDescent="0.25">
      <c r="A1199" s="3" t="s">
        <v>965</v>
      </c>
      <c r="B1199" s="103"/>
      <c r="C1199" s="103"/>
      <c r="D1199" s="4" t="s">
        <v>1099</v>
      </c>
      <c r="E1199" s="2" t="s">
        <v>1254</v>
      </c>
      <c r="F1199" s="51">
        <v>0</v>
      </c>
      <c r="G1199" s="51">
        <v>0</v>
      </c>
      <c r="H1199" s="52">
        <v>0</v>
      </c>
      <c r="I1199" s="51">
        <v>0</v>
      </c>
      <c r="J1199" s="51">
        <v>111.98</v>
      </c>
      <c r="K1199" s="52">
        <v>0</v>
      </c>
      <c r="L1199" s="52">
        <v>0</v>
      </c>
      <c r="U1199" s="2">
        <f t="shared" ref="U1199:U1230" si="242">+IF(OR(F1199&lt;&gt;0,G1199&lt;&gt;0,H1199&lt;&gt;0,I1199&lt;&gt;0,J1199&lt;&gt;0,K1199&lt;&gt;0,L1199&lt;&gt;0),1,)</f>
        <v>1</v>
      </c>
    </row>
    <row r="1200" spans="1:21" outlineLevel="1" x14ac:dyDescent="0.25">
      <c r="A1200" s="3" t="s">
        <v>1021</v>
      </c>
      <c r="B1200" s="103"/>
      <c r="C1200" s="103"/>
      <c r="D1200" s="4" t="s">
        <v>1176</v>
      </c>
      <c r="E1200" s="2" t="s">
        <v>1289</v>
      </c>
      <c r="F1200" s="51">
        <v>72</v>
      </c>
      <c r="G1200" s="51">
        <v>0</v>
      </c>
      <c r="H1200" s="52">
        <v>0</v>
      </c>
      <c r="I1200" s="51">
        <v>640</v>
      </c>
      <c r="J1200" s="51">
        <v>146.97999999999999</v>
      </c>
      <c r="K1200" s="52">
        <v>630.89</v>
      </c>
      <c r="L1200" s="52">
        <v>640</v>
      </c>
      <c r="U1200" s="2">
        <f t="shared" si="242"/>
        <v>1</v>
      </c>
    </row>
    <row r="1201" spans="1:21" outlineLevel="1" x14ac:dyDescent="0.25">
      <c r="A1201" s="3" t="s">
        <v>966</v>
      </c>
      <c r="B1201" s="103"/>
      <c r="C1201" s="103"/>
      <c r="D1201" s="4" t="s">
        <v>1100</v>
      </c>
      <c r="E1201" s="2" t="s">
        <v>1255</v>
      </c>
      <c r="F1201" s="51">
        <v>0</v>
      </c>
      <c r="G1201" s="51">
        <v>0</v>
      </c>
      <c r="H1201" s="52">
        <v>0</v>
      </c>
      <c r="I1201" s="51">
        <v>0</v>
      </c>
      <c r="J1201" s="51">
        <v>10</v>
      </c>
      <c r="K1201" s="52">
        <v>0</v>
      </c>
      <c r="L1201" s="52">
        <v>0</v>
      </c>
      <c r="U1201" s="2">
        <f t="shared" si="242"/>
        <v>1</v>
      </c>
    </row>
    <row r="1202" spans="1:21" outlineLevel="1" x14ac:dyDescent="0.25">
      <c r="A1202" s="3" t="s">
        <v>1022</v>
      </c>
      <c r="B1202" s="103"/>
      <c r="C1202" s="103"/>
      <c r="D1202" s="4" t="s">
        <v>1177</v>
      </c>
      <c r="E1202" s="2" t="s">
        <v>1290</v>
      </c>
      <c r="F1202" s="51">
        <v>0</v>
      </c>
      <c r="G1202" s="51">
        <v>0</v>
      </c>
      <c r="H1202" s="52">
        <v>0</v>
      </c>
      <c r="I1202" s="51">
        <v>0</v>
      </c>
      <c r="J1202" s="51">
        <v>0</v>
      </c>
      <c r="K1202" s="52">
        <v>3.67</v>
      </c>
      <c r="L1202" s="52">
        <v>0</v>
      </c>
      <c r="U1202" s="2">
        <f t="shared" si="242"/>
        <v>1</v>
      </c>
    </row>
    <row r="1203" spans="1:21" outlineLevel="1" x14ac:dyDescent="0.25">
      <c r="A1203" s="3" t="s">
        <v>1025</v>
      </c>
      <c r="B1203" s="103"/>
      <c r="C1203" s="103"/>
      <c r="D1203" s="4" t="s">
        <v>1180</v>
      </c>
      <c r="E1203" s="2" t="s">
        <v>1293</v>
      </c>
      <c r="F1203" s="51">
        <v>0</v>
      </c>
      <c r="G1203" s="51">
        <v>0</v>
      </c>
      <c r="H1203" s="52">
        <v>0</v>
      </c>
      <c r="I1203" s="51">
        <v>50</v>
      </c>
      <c r="J1203" s="51">
        <v>0</v>
      </c>
      <c r="K1203" s="52">
        <v>3.16</v>
      </c>
      <c r="L1203" s="52">
        <v>50</v>
      </c>
      <c r="U1203" s="2">
        <f t="shared" si="242"/>
        <v>1</v>
      </c>
    </row>
    <row r="1204" spans="1:21" outlineLevel="1" x14ac:dyDescent="0.25">
      <c r="A1204" s="3" t="s">
        <v>1026</v>
      </c>
      <c r="B1204" s="103"/>
      <c r="C1204" s="103"/>
      <c r="D1204" s="4" t="s">
        <v>1181</v>
      </c>
      <c r="E1204" s="2" t="s">
        <v>1294</v>
      </c>
      <c r="F1204" s="51">
        <v>0</v>
      </c>
      <c r="G1204" s="51">
        <v>0</v>
      </c>
      <c r="H1204" s="52">
        <v>0</v>
      </c>
      <c r="I1204" s="51">
        <v>50</v>
      </c>
      <c r="J1204" s="51">
        <v>87.02</v>
      </c>
      <c r="K1204" s="52">
        <v>5.49</v>
      </c>
      <c r="L1204" s="52">
        <v>50</v>
      </c>
      <c r="U1204" s="2">
        <f t="shared" si="242"/>
        <v>1</v>
      </c>
    </row>
    <row r="1205" spans="1:21" outlineLevel="1" x14ac:dyDescent="0.25">
      <c r="A1205" s="3" t="s">
        <v>1027</v>
      </c>
      <c r="B1205" s="103"/>
      <c r="C1205" s="103"/>
      <c r="D1205" s="4" t="s">
        <v>1182</v>
      </c>
      <c r="E1205" s="2" t="s">
        <v>1295</v>
      </c>
      <c r="F1205" s="51">
        <v>0</v>
      </c>
      <c r="G1205" s="51">
        <v>0</v>
      </c>
      <c r="H1205" s="52">
        <v>0</v>
      </c>
      <c r="I1205" s="51">
        <v>0</v>
      </c>
      <c r="J1205" s="51">
        <v>12.09</v>
      </c>
      <c r="K1205" s="52">
        <v>0</v>
      </c>
      <c r="L1205" s="52">
        <v>0</v>
      </c>
      <c r="U1205" s="2">
        <f t="shared" si="242"/>
        <v>1</v>
      </c>
    </row>
    <row r="1206" spans="1:21" outlineLevel="1" x14ac:dyDescent="0.25">
      <c r="A1206" s="3" t="s">
        <v>1041</v>
      </c>
      <c r="B1206" s="103"/>
      <c r="C1206" s="103"/>
      <c r="D1206" s="4" t="s">
        <v>1196</v>
      </c>
      <c r="E1206" s="2" t="s">
        <v>1309</v>
      </c>
      <c r="F1206" s="51">
        <v>0</v>
      </c>
      <c r="G1206" s="51">
        <v>66.349999999999994</v>
      </c>
      <c r="H1206" s="52">
        <v>0</v>
      </c>
      <c r="I1206" s="51">
        <v>0</v>
      </c>
      <c r="J1206" s="51">
        <v>73.930000000000007</v>
      </c>
      <c r="K1206" s="52">
        <v>0</v>
      </c>
      <c r="L1206" s="52">
        <v>0</v>
      </c>
      <c r="U1206" s="2">
        <f t="shared" si="242"/>
        <v>1</v>
      </c>
    </row>
    <row r="1207" spans="1:21" outlineLevel="1" x14ac:dyDescent="0.25">
      <c r="A1207" s="3" t="s">
        <v>1046</v>
      </c>
      <c r="B1207" s="103"/>
      <c r="C1207" s="103"/>
      <c r="D1207" s="4" t="s">
        <v>1201</v>
      </c>
      <c r="E1207" s="2" t="s">
        <v>1314</v>
      </c>
      <c r="F1207" s="51">
        <v>0</v>
      </c>
      <c r="G1207" s="51">
        <v>0</v>
      </c>
      <c r="H1207" s="52">
        <v>0</v>
      </c>
      <c r="I1207" s="51">
        <v>15</v>
      </c>
      <c r="J1207" s="51">
        <v>0</v>
      </c>
      <c r="K1207" s="52">
        <v>0</v>
      </c>
      <c r="L1207" s="52">
        <v>15</v>
      </c>
      <c r="U1207" s="2">
        <f t="shared" si="242"/>
        <v>1</v>
      </c>
    </row>
    <row r="1208" spans="1:21" outlineLevel="1" x14ac:dyDescent="0.25">
      <c r="A1208" s="3" t="s">
        <v>968</v>
      </c>
      <c r="B1208" s="103"/>
      <c r="C1208" s="103"/>
      <c r="D1208" s="4" t="s">
        <v>1102</v>
      </c>
      <c r="E1208" s="2" t="s">
        <v>1257</v>
      </c>
      <c r="F1208" s="51">
        <v>0</v>
      </c>
      <c r="G1208" s="51">
        <v>0</v>
      </c>
      <c r="H1208" s="52">
        <v>0</v>
      </c>
      <c r="I1208" s="51">
        <v>0</v>
      </c>
      <c r="J1208" s="51">
        <v>244.39</v>
      </c>
      <c r="K1208" s="52">
        <v>0</v>
      </c>
      <c r="L1208" s="52">
        <v>0</v>
      </c>
      <c r="U1208" s="2">
        <f t="shared" si="242"/>
        <v>1</v>
      </c>
    </row>
    <row r="1209" spans="1:21" outlineLevel="1" x14ac:dyDescent="0.25">
      <c r="A1209" s="3" t="s">
        <v>971</v>
      </c>
      <c r="B1209" s="103"/>
      <c r="C1209" s="103"/>
      <c r="D1209" s="4" t="s">
        <v>1105</v>
      </c>
      <c r="E1209" s="2" t="s">
        <v>1260</v>
      </c>
      <c r="F1209" s="51">
        <v>75</v>
      </c>
      <c r="G1209" s="51">
        <v>9.8800000000000008</v>
      </c>
      <c r="H1209" s="52">
        <v>12.29</v>
      </c>
      <c r="I1209" s="51">
        <v>250</v>
      </c>
      <c r="J1209" s="51">
        <v>67.650000000000006</v>
      </c>
      <c r="K1209" s="52">
        <v>45.69</v>
      </c>
      <c r="L1209" s="52">
        <v>250</v>
      </c>
      <c r="U1209" s="2">
        <f t="shared" si="242"/>
        <v>1</v>
      </c>
    </row>
    <row r="1210" spans="1:21" outlineLevel="1" x14ac:dyDescent="0.25">
      <c r="A1210" s="3" t="s">
        <v>972</v>
      </c>
      <c r="B1210" s="103"/>
      <c r="C1210" s="103"/>
      <c r="D1210" s="4" t="s">
        <v>1106</v>
      </c>
      <c r="E1210" s="2" t="s">
        <v>1261</v>
      </c>
      <c r="F1210" s="51">
        <v>50</v>
      </c>
      <c r="G1210" s="51">
        <v>42.73</v>
      </c>
      <c r="H1210" s="52">
        <v>149.88999999999999</v>
      </c>
      <c r="I1210" s="51">
        <v>800</v>
      </c>
      <c r="J1210" s="51">
        <v>1553.86</v>
      </c>
      <c r="K1210" s="52">
        <v>779.34</v>
      </c>
      <c r="L1210" s="52">
        <v>800</v>
      </c>
      <c r="U1210" s="2">
        <f t="shared" si="242"/>
        <v>1</v>
      </c>
    </row>
    <row r="1211" spans="1:21" outlineLevel="1" x14ac:dyDescent="0.25">
      <c r="A1211" s="3" t="s">
        <v>978</v>
      </c>
      <c r="B1211" s="103"/>
      <c r="C1211" s="103"/>
      <c r="D1211" s="4" t="s">
        <v>1112</v>
      </c>
      <c r="E1211" s="2" t="s">
        <v>1265</v>
      </c>
      <c r="F1211" s="51">
        <v>0</v>
      </c>
      <c r="G1211" s="51">
        <v>10</v>
      </c>
      <c r="H1211" s="52">
        <v>10</v>
      </c>
      <c r="I1211" s="51">
        <v>0</v>
      </c>
      <c r="J1211" s="51">
        <v>10</v>
      </c>
      <c r="K1211" s="52">
        <v>10</v>
      </c>
      <c r="L1211" s="52">
        <v>0</v>
      </c>
      <c r="U1211" s="2">
        <f t="shared" si="242"/>
        <v>1</v>
      </c>
    </row>
    <row r="1212" spans="1:21" outlineLevel="1" x14ac:dyDescent="0.25">
      <c r="A1212" s="3" t="s">
        <v>1050</v>
      </c>
      <c r="B1212" s="103"/>
      <c r="C1212" s="103"/>
      <c r="D1212" s="4" t="s">
        <v>1205</v>
      </c>
      <c r="E1212" s="2" t="s">
        <v>1318</v>
      </c>
      <c r="F1212" s="51">
        <v>0</v>
      </c>
      <c r="G1212" s="51">
        <v>0</v>
      </c>
      <c r="H1212" s="52">
        <v>0</v>
      </c>
      <c r="I1212" s="51">
        <v>0</v>
      </c>
      <c r="J1212" s="51">
        <v>0</v>
      </c>
      <c r="K1212" s="52">
        <v>50.08</v>
      </c>
      <c r="L1212" s="52">
        <v>0</v>
      </c>
      <c r="U1212" s="2">
        <f t="shared" si="242"/>
        <v>1</v>
      </c>
    </row>
    <row r="1213" spans="1:21" outlineLevel="1" x14ac:dyDescent="0.25">
      <c r="A1213" s="3" t="s">
        <v>973</v>
      </c>
      <c r="B1213" s="103"/>
      <c r="C1213" s="103"/>
      <c r="D1213" s="4" t="s">
        <v>1107</v>
      </c>
      <c r="E1213" s="2" t="s">
        <v>1262</v>
      </c>
      <c r="F1213" s="51">
        <v>0</v>
      </c>
      <c r="G1213" s="51">
        <v>0</v>
      </c>
      <c r="H1213" s="52">
        <v>0</v>
      </c>
      <c r="I1213" s="51">
        <v>276</v>
      </c>
      <c r="J1213" s="51">
        <v>275.69</v>
      </c>
      <c r="K1213" s="52">
        <v>259.83999999999997</v>
      </c>
      <c r="L1213" s="52">
        <v>276</v>
      </c>
      <c r="U1213" s="2">
        <f t="shared" si="242"/>
        <v>1</v>
      </c>
    </row>
    <row r="1214" spans="1:21" outlineLevel="1" x14ac:dyDescent="0.25">
      <c r="A1214" s="3" t="s">
        <v>1053</v>
      </c>
      <c r="B1214" s="103"/>
      <c r="C1214" s="103"/>
      <c r="D1214" s="4" t="s">
        <v>1208</v>
      </c>
      <c r="E1214" s="2" t="s">
        <v>1321</v>
      </c>
      <c r="F1214" s="51">
        <v>0</v>
      </c>
      <c r="G1214" s="51">
        <v>-203.77</v>
      </c>
      <c r="H1214" s="52">
        <v>0</v>
      </c>
      <c r="I1214" s="51">
        <v>0</v>
      </c>
      <c r="J1214" s="51">
        <v>0</v>
      </c>
      <c r="K1214" s="52">
        <v>0</v>
      </c>
      <c r="L1214" s="52">
        <v>0</v>
      </c>
      <c r="U1214" s="2">
        <f t="shared" si="242"/>
        <v>1</v>
      </c>
    </row>
    <row r="1215" spans="1:21" outlineLevel="1" x14ac:dyDescent="0.25">
      <c r="A1215" s="3" t="s">
        <v>1054</v>
      </c>
      <c r="B1215" s="103"/>
      <c r="C1215" s="103"/>
      <c r="D1215" s="4" t="s">
        <v>1209</v>
      </c>
      <c r="E1215" s="2" t="s">
        <v>1322</v>
      </c>
      <c r="F1215" s="51">
        <v>0</v>
      </c>
      <c r="G1215" s="51">
        <v>360.05</v>
      </c>
      <c r="H1215" s="52">
        <v>0</v>
      </c>
      <c r="I1215" s="51">
        <v>0</v>
      </c>
      <c r="J1215" s="51">
        <v>360.05</v>
      </c>
      <c r="K1215" s="52">
        <v>424.08</v>
      </c>
      <c r="L1215" s="52">
        <v>0</v>
      </c>
      <c r="U1215" s="2">
        <f t="shared" si="242"/>
        <v>1</v>
      </c>
    </row>
    <row r="1216" spans="1:21" outlineLevel="1" x14ac:dyDescent="0.25">
      <c r="A1216" s="3" t="s">
        <v>1007</v>
      </c>
      <c r="B1216" s="103"/>
      <c r="C1216" s="103"/>
      <c r="D1216" s="4" t="s">
        <v>1146</v>
      </c>
      <c r="E1216" s="2" t="s">
        <v>1147</v>
      </c>
      <c r="F1216" s="51">
        <v>0</v>
      </c>
      <c r="G1216" s="51">
        <v>0</v>
      </c>
      <c r="H1216" s="52">
        <v>0</v>
      </c>
      <c r="I1216" s="51">
        <v>400</v>
      </c>
      <c r="J1216" s="51">
        <v>483.72</v>
      </c>
      <c r="K1216" s="52">
        <v>414.06</v>
      </c>
      <c r="L1216" s="52">
        <v>400</v>
      </c>
      <c r="U1216" s="2">
        <f t="shared" si="242"/>
        <v>1</v>
      </c>
    </row>
    <row r="1217" spans="1:21" outlineLevel="1" x14ac:dyDescent="0.25">
      <c r="A1217" s="3" t="s">
        <v>1055</v>
      </c>
      <c r="B1217" s="103"/>
      <c r="C1217" s="103"/>
      <c r="D1217" s="4" t="s">
        <v>1210</v>
      </c>
      <c r="E1217" s="2" t="s">
        <v>1323</v>
      </c>
      <c r="F1217" s="51">
        <v>0</v>
      </c>
      <c r="G1217" s="51">
        <v>0</v>
      </c>
      <c r="H1217" s="52">
        <v>0</v>
      </c>
      <c r="I1217" s="51">
        <v>1800</v>
      </c>
      <c r="J1217" s="51">
        <v>2026.75</v>
      </c>
      <c r="K1217" s="52">
        <v>1868.1</v>
      </c>
      <c r="L1217" s="52">
        <v>1800</v>
      </c>
      <c r="U1217" s="2">
        <f t="shared" si="242"/>
        <v>1</v>
      </c>
    </row>
    <row r="1218" spans="1:21" outlineLevel="1" x14ac:dyDescent="0.25">
      <c r="A1218" s="3" t="s">
        <v>1057</v>
      </c>
      <c r="B1218" s="103"/>
      <c r="C1218" s="103"/>
      <c r="D1218" s="4" t="s">
        <v>1212</v>
      </c>
      <c r="E1218" s="2" t="s">
        <v>1325</v>
      </c>
      <c r="F1218" s="51">
        <v>0</v>
      </c>
      <c r="G1218" s="51">
        <v>34.04</v>
      </c>
      <c r="H1218" s="52">
        <v>0</v>
      </c>
      <c r="I1218" s="51">
        <v>400</v>
      </c>
      <c r="J1218" s="51">
        <v>253.41</v>
      </c>
      <c r="K1218" s="52">
        <v>681.82</v>
      </c>
      <c r="L1218" s="52">
        <v>400</v>
      </c>
      <c r="U1218" s="2">
        <f t="shared" si="242"/>
        <v>1</v>
      </c>
    </row>
    <row r="1219" spans="1:21" outlineLevel="1" x14ac:dyDescent="0.25">
      <c r="A1219" s="3" t="s">
        <v>1059</v>
      </c>
      <c r="B1219" s="103"/>
      <c r="C1219" s="103"/>
      <c r="D1219" s="4" t="s">
        <v>1214</v>
      </c>
      <c r="E1219" s="2" t="s">
        <v>1327</v>
      </c>
      <c r="F1219" s="51">
        <v>400</v>
      </c>
      <c r="G1219" s="51">
        <v>189.32</v>
      </c>
      <c r="H1219" s="52">
        <v>4.66</v>
      </c>
      <c r="I1219" s="51">
        <v>400</v>
      </c>
      <c r="J1219" s="51">
        <v>404.39</v>
      </c>
      <c r="K1219" s="52">
        <v>366.55</v>
      </c>
      <c r="L1219" s="52">
        <v>400</v>
      </c>
      <c r="U1219" s="2">
        <f t="shared" si="242"/>
        <v>1</v>
      </c>
    </row>
    <row r="1220" spans="1:21" outlineLevel="1" x14ac:dyDescent="0.25">
      <c r="A1220" s="3" t="s">
        <v>1060</v>
      </c>
      <c r="B1220" s="103"/>
      <c r="C1220" s="103"/>
      <c r="D1220" s="4" t="s">
        <v>1215</v>
      </c>
      <c r="E1220" s="2" t="s">
        <v>1328</v>
      </c>
      <c r="F1220" s="51">
        <v>200</v>
      </c>
      <c r="G1220" s="51">
        <v>14.76</v>
      </c>
      <c r="H1220" s="52">
        <v>0</v>
      </c>
      <c r="I1220" s="51">
        <v>200</v>
      </c>
      <c r="J1220" s="51">
        <v>14.76</v>
      </c>
      <c r="K1220" s="52">
        <v>201.11</v>
      </c>
      <c r="L1220" s="52">
        <v>200</v>
      </c>
      <c r="U1220" s="2">
        <f t="shared" si="242"/>
        <v>1</v>
      </c>
    </row>
    <row r="1221" spans="1:21" outlineLevel="1" x14ac:dyDescent="0.25">
      <c r="A1221" s="3" t="s">
        <v>1061</v>
      </c>
      <c r="B1221" s="103"/>
      <c r="C1221" s="103"/>
      <c r="D1221" s="4" t="s">
        <v>1216</v>
      </c>
      <c r="E1221" s="2" t="s">
        <v>1329</v>
      </c>
      <c r="F1221" s="51">
        <v>0</v>
      </c>
      <c r="G1221" s="51">
        <v>0</v>
      </c>
      <c r="H1221" s="52">
        <v>0</v>
      </c>
      <c r="I1221" s="51">
        <v>400</v>
      </c>
      <c r="J1221" s="51">
        <v>415.34</v>
      </c>
      <c r="K1221" s="52">
        <v>356.29</v>
      </c>
      <c r="L1221" s="52">
        <v>400</v>
      </c>
      <c r="U1221" s="2">
        <f t="shared" si="242"/>
        <v>1</v>
      </c>
    </row>
    <row r="1222" spans="1:21" outlineLevel="1" x14ac:dyDescent="0.25">
      <c r="A1222" s="3" t="s">
        <v>974</v>
      </c>
      <c r="B1222" s="103"/>
      <c r="C1222" s="103"/>
      <c r="D1222" s="4" t="s">
        <v>1108</v>
      </c>
      <c r="E1222" s="2" t="s">
        <v>1148</v>
      </c>
      <c r="F1222" s="51">
        <v>0</v>
      </c>
      <c r="G1222" s="51">
        <v>181.26</v>
      </c>
      <c r="H1222" s="52">
        <v>112.64</v>
      </c>
      <c r="I1222" s="51">
        <v>10000</v>
      </c>
      <c r="J1222" s="51">
        <v>8645.17</v>
      </c>
      <c r="K1222" s="52">
        <v>10269.280000000001</v>
      </c>
      <c r="L1222" s="52">
        <v>10000</v>
      </c>
      <c r="U1222" s="2">
        <f t="shared" si="242"/>
        <v>1</v>
      </c>
    </row>
    <row r="1223" spans="1:21" outlineLevel="1" x14ac:dyDescent="0.25">
      <c r="A1223" s="3" t="s">
        <v>1008</v>
      </c>
      <c r="B1223" s="103"/>
      <c r="C1223" s="103"/>
      <c r="D1223" s="4" t="s">
        <v>1149</v>
      </c>
      <c r="E1223" s="2" t="s">
        <v>1150</v>
      </c>
      <c r="F1223" s="51">
        <v>2200</v>
      </c>
      <c r="G1223" s="51">
        <v>1441.24</v>
      </c>
      <c r="H1223" s="52">
        <v>204.39</v>
      </c>
      <c r="I1223" s="51">
        <v>2200</v>
      </c>
      <c r="J1223" s="51">
        <v>1441.24</v>
      </c>
      <c r="K1223" s="52">
        <v>2186.15</v>
      </c>
      <c r="L1223" s="52">
        <v>2200</v>
      </c>
      <c r="U1223" s="2">
        <f t="shared" si="242"/>
        <v>1</v>
      </c>
    </row>
    <row r="1224" spans="1:21" outlineLevel="1" x14ac:dyDescent="0.25">
      <c r="A1224" s="3" t="s">
        <v>1009</v>
      </c>
      <c r="B1224" s="103"/>
      <c r="C1224" s="103"/>
      <c r="D1224" s="4" t="s">
        <v>1151</v>
      </c>
      <c r="E1224" s="2" t="s">
        <v>1152</v>
      </c>
      <c r="F1224" s="51">
        <v>0</v>
      </c>
      <c r="G1224" s="51">
        <v>0</v>
      </c>
      <c r="H1224" s="52">
        <v>0</v>
      </c>
      <c r="I1224" s="51">
        <v>900</v>
      </c>
      <c r="J1224" s="51">
        <v>1017.77</v>
      </c>
      <c r="K1224" s="52">
        <v>0</v>
      </c>
      <c r="L1224" s="52">
        <v>900</v>
      </c>
      <c r="U1224" s="2">
        <f t="shared" si="242"/>
        <v>1</v>
      </c>
    </row>
    <row r="1225" spans="1:21" outlineLevel="1" x14ac:dyDescent="0.25">
      <c r="A1225" s="3" t="s">
        <v>975</v>
      </c>
      <c r="B1225" s="103"/>
      <c r="C1225" s="103"/>
      <c r="D1225" s="4" t="s">
        <v>1109</v>
      </c>
      <c r="E1225" s="2" t="s">
        <v>1153</v>
      </c>
      <c r="F1225" s="51">
        <v>0</v>
      </c>
      <c r="G1225" s="51">
        <v>252.07</v>
      </c>
      <c r="H1225" s="52">
        <v>231.16</v>
      </c>
      <c r="I1225" s="51">
        <v>15000</v>
      </c>
      <c r="J1225" s="51">
        <v>18792.71</v>
      </c>
      <c r="K1225" s="52">
        <v>14901.36</v>
      </c>
      <c r="L1225" s="52">
        <v>15000</v>
      </c>
      <c r="U1225" s="2">
        <f t="shared" si="242"/>
        <v>1</v>
      </c>
    </row>
    <row r="1226" spans="1:21" outlineLevel="1" x14ac:dyDescent="0.25">
      <c r="A1226" s="3" t="s">
        <v>1063</v>
      </c>
      <c r="B1226" s="103"/>
      <c r="C1226" s="103"/>
      <c r="D1226" s="4" t="s">
        <v>1218</v>
      </c>
      <c r="E1226" s="2" t="s">
        <v>1331</v>
      </c>
      <c r="F1226" s="51">
        <v>0</v>
      </c>
      <c r="G1226" s="51">
        <v>0</v>
      </c>
      <c r="H1226" s="52">
        <v>0</v>
      </c>
      <c r="I1226" s="51">
        <v>500</v>
      </c>
      <c r="J1226" s="51">
        <v>214.25</v>
      </c>
      <c r="K1226" s="52">
        <v>464.03</v>
      </c>
      <c r="L1226" s="52">
        <v>500</v>
      </c>
      <c r="U1226" s="2">
        <f t="shared" si="242"/>
        <v>1</v>
      </c>
    </row>
    <row r="1227" spans="1:21" outlineLevel="1" x14ac:dyDescent="0.25">
      <c r="A1227" s="3" t="s">
        <v>1010</v>
      </c>
      <c r="B1227" s="103"/>
      <c r="C1227" s="103"/>
      <c r="D1227" s="4" t="s">
        <v>1154</v>
      </c>
      <c r="E1227" s="2" t="s">
        <v>1155</v>
      </c>
      <c r="F1227" s="51">
        <v>0</v>
      </c>
      <c r="G1227" s="51">
        <v>0</v>
      </c>
      <c r="H1227" s="52">
        <v>0</v>
      </c>
      <c r="I1227" s="51">
        <v>1900</v>
      </c>
      <c r="J1227" s="51">
        <v>1286.75</v>
      </c>
      <c r="K1227" s="52">
        <v>1869.01</v>
      </c>
      <c r="L1227" s="52">
        <v>1900</v>
      </c>
      <c r="U1227" s="2">
        <f t="shared" si="242"/>
        <v>1</v>
      </c>
    </row>
    <row r="1228" spans="1:21" outlineLevel="1" x14ac:dyDescent="0.25">
      <c r="A1228" s="3" t="s">
        <v>1011</v>
      </c>
      <c r="B1228" s="103"/>
      <c r="C1228" s="103"/>
      <c r="D1228" s="4" t="s">
        <v>1156</v>
      </c>
      <c r="E1228" s="2" t="s">
        <v>1157</v>
      </c>
      <c r="F1228" s="51">
        <v>0</v>
      </c>
      <c r="G1228" s="51">
        <v>0</v>
      </c>
      <c r="H1228" s="52">
        <v>0</v>
      </c>
      <c r="I1228" s="51">
        <v>3000</v>
      </c>
      <c r="J1228" s="51">
        <v>1840.47</v>
      </c>
      <c r="K1228" s="52">
        <v>2472.8000000000002</v>
      </c>
      <c r="L1228" s="52">
        <v>3000</v>
      </c>
      <c r="U1228" s="2">
        <f t="shared" si="242"/>
        <v>1</v>
      </c>
    </row>
    <row r="1229" spans="1:21" outlineLevel="1" x14ac:dyDescent="0.25">
      <c r="A1229" s="3" t="s">
        <v>1012</v>
      </c>
      <c r="B1229" s="103"/>
      <c r="C1229" s="103"/>
      <c r="D1229" s="4" t="s">
        <v>1158</v>
      </c>
      <c r="E1229" s="2" t="s">
        <v>1159</v>
      </c>
      <c r="F1229" s="51">
        <v>0</v>
      </c>
      <c r="G1229" s="51">
        <v>0</v>
      </c>
      <c r="H1229" s="52">
        <v>0</v>
      </c>
      <c r="I1229" s="51">
        <v>1000</v>
      </c>
      <c r="J1229" s="51">
        <v>1078.5999999999999</v>
      </c>
      <c r="K1229" s="52">
        <v>986.9</v>
      </c>
      <c r="L1229" s="52">
        <v>1000</v>
      </c>
      <c r="U1229" s="2">
        <f t="shared" si="242"/>
        <v>1</v>
      </c>
    </row>
    <row r="1230" spans="1:21" outlineLevel="1" x14ac:dyDescent="0.25">
      <c r="A1230" s="3" t="s">
        <v>1013</v>
      </c>
      <c r="B1230" s="103"/>
      <c r="C1230" s="103"/>
      <c r="D1230" s="4" t="s">
        <v>1160</v>
      </c>
      <c r="E1230" s="2" t="s">
        <v>1161</v>
      </c>
      <c r="F1230" s="51">
        <v>0</v>
      </c>
      <c r="G1230" s="51">
        <v>0</v>
      </c>
      <c r="H1230" s="52">
        <v>0</v>
      </c>
      <c r="I1230" s="51">
        <v>900</v>
      </c>
      <c r="J1230" s="51">
        <v>894.86</v>
      </c>
      <c r="K1230" s="52">
        <v>822.9</v>
      </c>
      <c r="L1230" s="52">
        <v>900</v>
      </c>
      <c r="U1230" s="2">
        <f t="shared" si="242"/>
        <v>1</v>
      </c>
    </row>
    <row r="1231" spans="1:21" outlineLevel="1" x14ac:dyDescent="0.25">
      <c r="A1231" s="3" t="s">
        <v>1014</v>
      </c>
      <c r="B1231" s="103"/>
      <c r="C1231" s="103"/>
      <c r="D1231" s="4" t="s">
        <v>1162</v>
      </c>
      <c r="E1231" s="2" t="s">
        <v>1163</v>
      </c>
      <c r="F1231" s="51">
        <v>0</v>
      </c>
      <c r="G1231" s="51">
        <v>0</v>
      </c>
      <c r="H1231" s="52">
        <v>0</v>
      </c>
      <c r="I1231" s="51">
        <v>600</v>
      </c>
      <c r="J1231" s="51">
        <v>438.69</v>
      </c>
      <c r="K1231" s="52">
        <v>587.03</v>
      </c>
      <c r="L1231" s="52">
        <v>600</v>
      </c>
      <c r="U1231" s="2">
        <f t="shared" ref="U1231:U1254" si="243">+IF(OR(F1231&lt;&gt;0,G1231&lt;&gt;0,H1231&lt;&gt;0,I1231&lt;&gt;0,J1231&lt;&gt;0,K1231&lt;&gt;0,L1231&lt;&gt;0),1,)</f>
        <v>1</v>
      </c>
    </row>
    <row r="1232" spans="1:21" outlineLevel="1" x14ac:dyDescent="0.25">
      <c r="A1232" s="3" t="s">
        <v>1070</v>
      </c>
      <c r="B1232" s="103"/>
      <c r="C1232" s="103"/>
      <c r="D1232" s="4" t="s">
        <v>1225</v>
      </c>
      <c r="E1232" s="2" t="s">
        <v>1338</v>
      </c>
      <c r="F1232" s="51">
        <v>0</v>
      </c>
      <c r="G1232" s="51">
        <v>0</v>
      </c>
      <c r="H1232" s="52">
        <v>0</v>
      </c>
      <c r="I1232" s="51">
        <v>0</v>
      </c>
      <c r="J1232" s="51">
        <v>53.35</v>
      </c>
      <c r="K1232" s="52">
        <v>0</v>
      </c>
      <c r="L1232" s="52">
        <v>0</v>
      </c>
      <c r="U1232" s="2">
        <f t="shared" si="243"/>
        <v>1</v>
      </c>
    </row>
    <row r="1233" spans="1:21" outlineLevel="1" x14ac:dyDescent="0.25">
      <c r="A1233" s="3" t="s">
        <v>1064</v>
      </c>
      <c r="B1233" s="103"/>
      <c r="C1233" s="103"/>
      <c r="D1233" s="4" t="s">
        <v>1219</v>
      </c>
      <c r="E1233" s="2" t="s">
        <v>1332</v>
      </c>
      <c r="F1233" s="51">
        <v>0</v>
      </c>
      <c r="G1233" s="51">
        <v>0</v>
      </c>
      <c r="H1233" s="52">
        <v>0</v>
      </c>
      <c r="I1233" s="51">
        <v>350</v>
      </c>
      <c r="J1233" s="51">
        <v>258.83999999999997</v>
      </c>
      <c r="K1233" s="52">
        <v>243.96</v>
      </c>
      <c r="L1233" s="52">
        <v>350</v>
      </c>
      <c r="U1233" s="2">
        <f t="shared" si="243"/>
        <v>1</v>
      </c>
    </row>
    <row r="1234" spans="1:21" outlineLevel="1" x14ac:dyDescent="0.25">
      <c r="A1234" s="3" t="s">
        <v>1015</v>
      </c>
      <c r="B1234" s="103"/>
      <c r="C1234" s="103"/>
      <c r="D1234" s="4" t="s">
        <v>1164</v>
      </c>
      <c r="E1234" s="2" t="s">
        <v>1165</v>
      </c>
      <c r="F1234" s="51">
        <v>0</v>
      </c>
      <c r="G1234" s="51">
        <v>0</v>
      </c>
      <c r="H1234" s="52">
        <v>0</v>
      </c>
      <c r="I1234" s="51">
        <v>300</v>
      </c>
      <c r="J1234" s="51">
        <v>665.74</v>
      </c>
      <c r="K1234" s="52">
        <v>311.27999999999997</v>
      </c>
      <c r="L1234" s="52">
        <v>300</v>
      </c>
      <c r="U1234" s="2">
        <f t="shared" si="243"/>
        <v>1</v>
      </c>
    </row>
    <row r="1235" spans="1:21" outlineLevel="1" x14ac:dyDescent="0.25">
      <c r="A1235" s="3" t="s">
        <v>1016</v>
      </c>
      <c r="B1235" s="103"/>
      <c r="C1235" s="103"/>
      <c r="D1235" s="4" t="s">
        <v>1166</v>
      </c>
      <c r="E1235" s="2" t="s">
        <v>1167</v>
      </c>
      <c r="F1235" s="51">
        <v>0</v>
      </c>
      <c r="G1235" s="51">
        <v>0</v>
      </c>
      <c r="H1235" s="52">
        <v>0</v>
      </c>
      <c r="I1235" s="51">
        <v>1300</v>
      </c>
      <c r="J1235" s="51">
        <v>1287.58</v>
      </c>
      <c r="K1235" s="52">
        <v>1290.33</v>
      </c>
      <c r="L1235" s="52">
        <v>1300</v>
      </c>
      <c r="U1235" s="2">
        <f t="shared" si="243"/>
        <v>1</v>
      </c>
    </row>
    <row r="1236" spans="1:21" outlineLevel="1" x14ac:dyDescent="0.25">
      <c r="A1236" s="3" t="s">
        <v>976</v>
      </c>
      <c r="B1236" s="103"/>
      <c r="C1236" s="103"/>
      <c r="D1236" s="4" t="s">
        <v>1110</v>
      </c>
      <c r="E1236" s="2" t="s">
        <v>1263</v>
      </c>
      <c r="F1236" s="51">
        <v>0</v>
      </c>
      <c r="G1236" s="51">
        <v>0</v>
      </c>
      <c r="H1236" s="52">
        <v>0</v>
      </c>
      <c r="I1236" s="51">
        <v>700</v>
      </c>
      <c r="J1236" s="51">
        <v>426.86</v>
      </c>
      <c r="K1236" s="52">
        <v>494.46</v>
      </c>
      <c r="L1236" s="52">
        <v>700</v>
      </c>
      <c r="U1236" s="2">
        <f t="shared" si="243"/>
        <v>1</v>
      </c>
    </row>
    <row r="1237" spans="1:21" outlineLevel="1" x14ac:dyDescent="0.25">
      <c r="A1237" s="3" t="s">
        <v>1065</v>
      </c>
      <c r="B1237" s="103"/>
      <c r="C1237" s="103"/>
      <c r="D1237" s="4" t="s">
        <v>1220</v>
      </c>
      <c r="E1237" s="2" t="s">
        <v>1333</v>
      </c>
      <c r="F1237" s="51">
        <v>0</v>
      </c>
      <c r="G1237" s="51">
        <v>0</v>
      </c>
      <c r="H1237" s="52">
        <v>0</v>
      </c>
      <c r="I1237" s="51">
        <v>700</v>
      </c>
      <c r="J1237" s="51">
        <v>606.73</v>
      </c>
      <c r="K1237" s="52">
        <v>387.89</v>
      </c>
      <c r="L1237" s="52">
        <v>700</v>
      </c>
      <c r="U1237" s="2">
        <f t="shared" si="243"/>
        <v>1</v>
      </c>
    </row>
    <row r="1238" spans="1:21" outlineLevel="1" x14ac:dyDescent="0.25">
      <c r="A1238" s="3" t="s">
        <v>1017</v>
      </c>
      <c r="B1238" s="103"/>
      <c r="C1238" s="103"/>
      <c r="D1238" s="4" t="s">
        <v>1168</v>
      </c>
      <c r="E1238" s="2" t="s">
        <v>1169</v>
      </c>
      <c r="F1238" s="51">
        <v>0</v>
      </c>
      <c r="G1238" s="51">
        <v>0</v>
      </c>
      <c r="H1238" s="52">
        <v>0</v>
      </c>
      <c r="I1238" s="51">
        <v>900</v>
      </c>
      <c r="J1238" s="51">
        <v>1423.68</v>
      </c>
      <c r="K1238" s="52">
        <v>829.71</v>
      </c>
      <c r="L1238" s="52">
        <v>900</v>
      </c>
      <c r="U1238" s="2">
        <f t="shared" si="243"/>
        <v>1</v>
      </c>
    </row>
    <row r="1239" spans="1:21" outlineLevel="1" x14ac:dyDescent="0.25">
      <c r="A1239" s="3" t="s">
        <v>1066</v>
      </c>
      <c r="B1239" s="103"/>
      <c r="C1239" s="103"/>
      <c r="D1239" s="4" t="s">
        <v>1221</v>
      </c>
      <c r="E1239" s="2" t="s">
        <v>1334</v>
      </c>
      <c r="F1239" s="51">
        <v>0</v>
      </c>
      <c r="G1239" s="51">
        <v>0</v>
      </c>
      <c r="H1239" s="52">
        <v>0</v>
      </c>
      <c r="I1239" s="51">
        <v>50</v>
      </c>
      <c r="J1239" s="51">
        <v>4.9400000000000004</v>
      </c>
      <c r="K1239" s="52">
        <v>0</v>
      </c>
      <c r="L1239" s="52">
        <v>50</v>
      </c>
      <c r="U1239" s="2">
        <f t="shared" si="243"/>
        <v>1</v>
      </c>
    </row>
    <row r="1240" spans="1:21" outlineLevel="1" x14ac:dyDescent="0.25">
      <c r="A1240" s="3" t="s">
        <v>1067</v>
      </c>
      <c r="B1240" s="103"/>
      <c r="C1240" s="103"/>
      <c r="D1240" s="4" t="s">
        <v>1222</v>
      </c>
      <c r="E1240" s="2" t="s">
        <v>1335</v>
      </c>
      <c r="F1240" s="51">
        <v>0</v>
      </c>
      <c r="G1240" s="51">
        <v>0</v>
      </c>
      <c r="H1240" s="52">
        <v>0</v>
      </c>
      <c r="I1240" s="51">
        <v>0</v>
      </c>
      <c r="J1240" s="51">
        <v>0</v>
      </c>
      <c r="K1240" s="52">
        <v>276.89999999999998</v>
      </c>
      <c r="L1240" s="52">
        <v>0</v>
      </c>
      <c r="U1240" s="2">
        <f t="shared" si="243"/>
        <v>1</v>
      </c>
    </row>
    <row r="1241" spans="1:21" outlineLevel="1" x14ac:dyDescent="0.25">
      <c r="A1241" s="3" t="s">
        <v>1020</v>
      </c>
      <c r="B1241" s="103"/>
      <c r="C1241" s="103"/>
      <c r="D1241" s="4" t="s">
        <v>1174</v>
      </c>
      <c r="E1241" s="2" t="s">
        <v>1175</v>
      </c>
      <c r="F1241" s="51">
        <v>0</v>
      </c>
      <c r="G1241" s="51">
        <v>0</v>
      </c>
      <c r="H1241" s="52">
        <v>0</v>
      </c>
      <c r="I1241" s="51">
        <v>0</v>
      </c>
      <c r="J1241" s="51">
        <v>38.090000000000003</v>
      </c>
      <c r="K1241" s="52">
        <v>9.49</v>
      </c>
      <c r="L1241" s="52">
        <v>0</v>
      </c>
      <c r="U1241" s="2">
        <f t="shared" si="243"/>
        <v>1</v>
      </c>
    </row>
    <row r="1242" spans="1:21" outlineLevel="1" x14ac:dyDescent="0.25">
      <c r="A1242" s="3" t="s">
        <v>1018</v>
      </c>
      <c r="B1242" s="103"/>
      <c r="C1242" s="103"/>
      <c r="D1242" s="4" t="s">
        <v>1170</v>
      </c>
      <c r="E1242" s="2" t="s">
        <v>1171</v>
      </c>
      <c r="F1242" s="51">
        <v>0</v>
      </c>
      <c r="G1242" s="51">
        <v>66.67</v>
      </c>
      <c r="H1242" s="52">
        <v>22.25</v>
      </c>
      <c r="I1242" s="51">
        <v>0</v>
      </c>
      <c r="J1242" s="51">
        <v>405</v>
      </c>
      <c r="K1242" s="52">
        <v>52.73</v>
      </c>
      <c r="L1242" s="52">
        <v>0</v>
      </c>
      <c r="U1242" s="2">
        <f t="shared" si="243"/>
        <v>1</v>
      </c>
    </row>
    <row r="1243" spans="1:21" outlineLevel="1" x14ac:dyDescent="0.25">
      <c r="A1243" s="3" t="s">
        <v>1019</v>
      </c>
      <c r="B1243" s="103"/>
      <c r="C1243" s="103"/>
      <c r="D1243" s="4" t="s">
        <v>1172</v>
      </c>
      <c r="E1243" s="2" t="s">
        <v>1173</v>
      </c>
      <c r="F1243" s="51">
        <v>0</v>
      </c>
      <c r="G1243" s="51">
        <v>0</v>
      </c>
      <c r="H1243" s="52">
        <v>0</v>
      </c>
      <c r="I1243" s="51">
        <v>0</v>
      </c>
      <c r="J1243" s="51">
        <v>33.479999999999997</v>
      </c>
      <c r="K1243" s="52">
        <v>22.78</v>
      </c>
      <c r="L1243" s="52">
        <v>0</v>
      </c>
      <c r="U1243" s="2">
        <f t="shared" si="243"/>
        <v>1</v>
      </c>
    </row>
    <row r="1244" spans="1:21" outlineLevel="1" x14ac:dyDescent="0.25">
      <c r="A1244" s="3" t="s">
        <v>1069</v>
      </c>
      <c r="B1244" s="103"/>
      <c r="C1244" s="103"/>
      <c r="D1244" s="4" t="s">
        <v>1224</v>
      </c>
      <c r="E1244" s="2" t="s">
        <v>1337</v>
      </c>
      <c r="F1244" s="51">
        <v>30</v>
      </c>
      <c r="G1244" s="51">
        <v>0</v>
      </c>
      <c r="H1244" s="52">
        <v>0</v>
      </c>
      <c r="I1244" s="51">
        <v>300</v>
      </c>
      <c r="J1244" s="51">
        <v>278.57</v>
      </c>
      <c r="K1244" s="52">
        <v>0</v>
      </c>
      <c r="L1244" s="52">
        <v>300</v>
      </c>
      <c r="U1244" s="2">
        <f t="shared" si="243"/>
        <v>1</v>
      </c>
    </row>
    <row r="1245" spans="1:21" outlineLevel="1" x14ac:dyDescent="0.25">
      <c r="A1245" s="3" t="s">
        <v>1005</v>
      </c>
      <c r="B1245" s="103"/>
      <c r="C1245" s="103"/>
      <c r="D1245" s="4" t="s">
        <v>1139</v>
      </c>
      <c r="E1245" s="2" t="s">
        <v>1288</v>
      </c>
      <c r="F1245" s="51">
        <v>0</v>
      </c>
      <c r="G1245" s="51">
        <v>0</v>
      </c>
      <c r="H1245" s="52">
        <v>20</v>
      </c>
      <c r="I1245" s="51">
        <v>0</v>
      </c>
      <c r="J1245" s="51">
        <v>0</v>
      </c>
      <c r="K1245" s="52">
        <v>20</v>
      </c>
      <c r="L1245" s="52">
        <v>0</v>
      </c>
      <c r="U1245" s="2">
        <f t="shared" si="243"/>
        <v>1</v>
      </c>
    </row>
    <row r="1246" spans="1:21" outlineLevel="1" x14ac:dyDescent="0.25">
      <c r="A1246" s="3" t="s">
        <v>964</v>
      </c>
      <c r="B1246" s="103"/>
      <c r="C1246" s="103"/>
      <c r="D1246" s="4" t="s">
        <v>1098</v>
      </c>
      <c r="E1246" s="2" t="s">
        <v>1253</v>
      </c>
      <c r="F1246" s="51">
        <v>50</v>
      </c>
      <c r="G1246" s="51">
        <v>10</v>
      </c>
      <c r="H1246" s="52">
        <v>0</v>
      </c>
      <c r="I1246" s="51">
        <v>300</v>
      </c>
      <c r="J1246" s="51">
        <v>22.61</v>
      </c>
      <c r="K1246" s="52">
        <v>11.25</v>
      </c>
      <c r="L1246" s="52">
        <v>300</v>
      </c>
      <c r="U1246" s="2">
        <f t="shared" si="243"/>
        <v>1</v>
      </c>
    </row>
    <row r="1247" spans="1:21" outlineLevel="1" x14ac:dyDescent="0.25">
      <c r="A1247" s="3" t="s">
        <v>1091</v>
      </c>
      <c r="B1247" s="103"/>
      <c r="C1247" s="103"/>
      <c r="D1247" s="4" t="s">
        <v>1246</v>
      </c>
      <c r="E1247" s="2" t="s">
        <v>1359</v>
      </c>
      <c r="F1247" s="51">
        <v>0</v>
      </c>
      <c r="G1247" s="51">
        <v>0</v>
      </c>
      <c r="H1247" s="52">
        <v>0</v>
      </c>
      <c r="I1247" s="51">
        <v>0</v>
      </c>
      <c r="J1247" s="51">
        <v>10</v>
      </c>
      <c r="K1247" s="52">
        <v>0</v>
      </c>
      <c r="L1247" s="52">
        <v>0</v>
      </c>
      <c r="U1247" s="2">
        <f t="shared" si="243"/>
        <v>1</v>
      </c>
    </row>
    <row r="1248" spans="1:21" outlineLevel="1" x14ac:dyDescent="0.25">
      <c r="A1248" s="3" t="s">
        <v>1093</v>
      </c>
      <c r="B1248" s="103"/>
      <c r="C1248" s="103"/>
      <c r="D1248" s="4" t="s">
        <v>1248</v>
      </c>
      <c r="E1248" s="2" t="s">
        <v>1361</v>
      </c>
      <c r="F1248" s="51">
        <v>0</v>
      </c>
      <c r="G1248" s="51">
        <v>0</v>
      </c>
      <c r="H1248" s="52">
        <v>0</v>
      </c>
      <c r="I1248" s="51">
        <v>0</v>
      </c>
      <c r="J1248" s="51">
        <v>20</v>
      </c>
      <c r="K1248" s="52">
        <v>0</v>
      </c>
      <c r="L1248" s="52">
        <v>0</v>
      </c>
      <c r="U1248" s="2">
        <f t="shared" si="243"/>
        <v>1</v>
      </c>
    </row>
    <row r="1249" spans="1:21" outlineLevel="1" x14ac:dyDescent="0.25">
      <c r="A1249" s="3" t="s">
        <v>1092</v>
      </c>
      <c r="B1249" s="103"/>
      <c r="C1249" s="103"/>
      <c r="D1249" s="4" t="s">
        <v>1247</v>
      </c>
      <c r="E1249" s="2" t="s">
        <v>1360</v>
      </c>
      <c r="F1249" s="51">
        <v>0</v>
      </c>
      <c r="G1249" s="51">
        <v>327.08</v>
      </c>
      <c r="H1249" s="52">
        <v>0</v>
      </c>
      <c r="I1249" s="51">
        <v>0</v>
      </c>
      <c r="J1249" s="51">
        <v>3952.08</v>
      </c>
      <c r="K1249" s="52">
        <v>0</v>
      </c>
      <c r="L1249" s="52">
        <v>0</v>
      </c>
      <c r="U1249" s="2">
        <f t="shared" si="243"/>
        <v>1</v>
      </c>
    </row>
    <row r="1250" spans="1:21" outlineLevel="1" x14ac:dyDescent="0.25">
      <c r="A1250" s="3" t="s">
        <v>1094</v>
      </c>
      <c r="B1250" s="103"/>
      <c r="C1250" s="103"/>
      <c r="D1250" s="4" t="s">
        <v>1249</v>
      </c>
      <c r="E1250" s="2" t="s">
        <v>1362</v>
      </c>
      <c r="F1250" s="51">
        <v>0</v>
      </c>
      <c r="G1250" s="51">
        <v>0</v>
      </c>
      <c r="H1250" s="52">
        <v>0</v>
      </c>
      <c r="I1250" s="51">
        <v>0</v>
      </c>
      <c r="J1250" s="51">
        <v>0</v>
      </c>
      <c r="K1250" s="52">
        <v>240.05</v>
      </c>
      <c r="L1250" s="52">
        <v>0</v>
      </c>
      <c r="U1250" s="2">
        <f t="shared" si="243"/>
        <v>1</v>
      </c>
    </row>
    <row r="1251" spans="1:21" outlineLevel="1" x14ac:dyDescent="0.25">
      <c r="A1251" s="3" t="s">
        <v>1072</v>
      </c>
      <c r="B1251" s="103"/>
      <c r="C1251" s="103"/>
      <c r="D1251" s="4" t="s">
        <v>1227</v>
      </c>
      <c r="E1251" s="2" t="s">
        <v>1340</v>
      </c>
      <c r="F1251" s="51">
        <v>0</v>
      </c>
      <c r="G1251" s="51">
        <v>0</v>
      </c>
      <c r="H1251" s="52">
        <v>0</v>
      </c>
      <c r="I1251" s="51">
        <v>0</v>
      </c>
      <c r="J1251" s="51">
        <v>110</v>
      </c>
      <c r="K1251" s="52">
        <v>0</v>
      </c>
      <c r="L1251" s="52">
        <v>0</v>
      </c>
      <c r="U1251" s="2">
        <f t="shared" si="243"/>
        <v>1</v>
      </c>
    </row>
    <row r="1252" spans="1:21" outlineLevel="1" x14ac:dyDescent="0.25">
      <c r="A1252" s="3" t="s">
        <v>1076</v>
      </c>
      <c r="B1252" s="103"/>
      <c r="C1252" s="103"/>
      <c r="D1252" s="4" t="s">
        <v>1231</v>
      </c>
      <c r="E1252" s="2" t="s">
        <v>1344</v>
      </c>
      <c r="F1252" s="51">
        <v>4</v>
      </c>
      <c r="G1252" s="51">
        <v>3</v>
      </c>
      <c r="H1252" s="52">
        <v>3</v>
      </c>
      <c r="I1252" s="51">
        <v>40</v>
      </c>
      <c r="J1252" s="51">
        <v>36</v>
      </c>
      <c r="K1252" s="52">
        <v>36</v>
      </c>
      <c r="L1252" s="52">
        <v>40</v>
      </c>
      <c r="U1252" s="2">
        <f t="shared" si="243"/>
        <v>1</v>
      </c>
    </row>
    <row r="1253" spans="1:21" outlineLevel="1" x14ac:dyDescent="0.25">
      <c r="A1253" s="3" t="s">
        <v>1095</v>
      </c>
      <c r="B1253" s="103"/>
      <c r="C1253" s="103"/>
      <c r="D1253" s="4" t="s">
        <v>1250</v>
      </c>
      <c r="E1253" s="2" t="s">
        <v>1363</v>
      </c>
      <c r="F1253" s="51">
        <v>40</v>
      </c>
      <c r="G1253" s="51">
        <v>15.27</v>
      </c>
      <c r="H1253" s="52">
        <v>19.71</v>
      </c>
      <c r="I1253" s="51">
        <v>425</v>
      </c>
      <c r="J1253" s="51">
        <v>367.92</v>
      </c>
      <c r="K1253" s="52">
        <v>383.74</v>
      </c>
      <c r="L1253" s="52">
        <v>425</v>
      </c>
      <c r="U1253" s="2">
        <f t="shared" si="243"/>
        <v>1</v>
      </c>
    </row>
    <row r="1254" spans="1:21" outlineLevel="1" x14ac:dyDescent="0.25">
      <c r="A1254" s="3" t="s">
        <v>1077</v>
      </c>
      <c r="B1254" s="103"/>
      <c r="C1254" s="103"/>
      <c r="D1254" s="4" t="s">
        <v>1232</v>
      </c>
      <c r="E1254" s="2" t="s">
        <v>1345</v>
      </c>
      <c r="F1254" s="51">
        <v>1525</v>
      </c>
      <c r="G1254" s="51">
        <v>926.58</v>
      </c>
      <c r="H1254" s="52">
        <v>1829.92</v>
      </c>
      <c r="I1254" s="51">
        <v>18300</v>
      </c>
      <c r="J1254" s="51">
        <v>7821.41</v>
      </c>
      <c r="K1254" s="52">
        <v>18294.580000000002</v>
      </c>
      <c r="L1254" s="52">
        <v>18300</v>
      </c>
      <c r="U1254" s="2">
        <f t="shared" si="243"/>
        <v>1</v>
      </c>
    </row>
    <row r="1255" spans="1:21" x14ac:dyDescent="0.25">
      <c r="A1255" s="22" t="s">
        <v>821</v>
      </c>
      <c r="B1255" s="36"/>
      <c r="C1255" s="38" t="str">
        <f t="shared" si="240"/>
        <v>9404</v>
      </c>
      <c r="D1255" s="38"/>
      <c r="E1255" s="38" t="str">
        <f t="shared" si="241"/>
        <v>Bank Service Charges</v>
      </c>
      <c r="F1255" s="53">
        <v>4646</v>
      </c>
      <c r="G1255" s="53">
        <v>3746.53</v>
      </c>
      <c r="H1255" s="98">
        <v>2619.91</v>
      </c>
      <c r="I1255" s="53">
        <v>65346</v>
      </c>
      <c r="J1255" s="53">
        <v>60025.400000000009</v>
      </c>
      <c r="K1255" s="98">
        <v>63564.780000000013</v>
      </c>
      <c r="L1255" s="98">
        <v>65346</v>
      </c>
      <c r="O1255" s="81" t="s">
        <v>804</v>
      </c>
      <c r="P1255" s="82" t="s">
        <v>805</v>
      </c>
      <c r="U1255" s="38">
        <f t="shared" si="217"/>
        <v>1</v>
      </c>
    </row>
    <row r="1256" spans="1:21" hidden="1" x14ac:dyDescent="0.25">
      <c r="A1256" s="22" t="s">
        <v>822</v>
      </c>
      <c r="B1256" s="36"/>
      <c r="C1256" s="38">
        <f t="shared" si="240"/>
        <v>0</v>
      </c>
      <c r="D1256" s="38"/>
      <c r="E1256" s="38">
        <f t="shared" si="241"/>
        <v>0</v>
      </c>
      <c r="F1256" s="53">
        <v>0</v>
      </c>
      <c r="G1256" s="53">
        <v>0</v>
      </c>
      <c r="H1256" s="98">
        <v>0</v>
      </c>
      <c r="I1256" s="53">
        <v>0</v>
      </c>
      <c r="J1256" s="53">
        <v>0</v>
      </c>
      <c r="K1256" s="98">
        <v>0</v>
      </c>
      <c r="L1256" s="98">
        <v>0</v>
      </c>
      <c r="O1256" s="81" t="s">
        <v>806</v>
      </c>
      <c r="P1256" s="82" t="s">
        <v>807</v>
      </c>
      <c r="U1256" s="38">
        <f t="shared" si="217"/>
        <v>0</v>
      </c>
    </row>
    <row r="1257" spans="1:21" outlineLevel="1" x14ac:dyDescent="0.25">
      <c r="A1257" s="3" t="s">
        <v>1096</v>
      </c>
      <c r="B1257" s="103"/>
      <c r="C1257" s="103"/>
      <c r="D1257" s="4" t="s">
        <v>1251</v>
      </c>
      <c r="E1257" s="2" t="s">
        <v>1364</v>
      </c>
      <c r="F1257" s="51">
        <v>0</v>
      </c>
      <c r="G1257" s="51">
        <v>3</v>
      </c>
      <c r="H1257" s="52">
        <v>895.85</v>
      </c>
      <c r="I1257" s="51">
        <v>0</v>
      </c>
      <c r="J1257" s="51">
        <v>3</v>
      </c>
      <c r="K1257" s="52">
        <v>3259.15</v>
      </c>
      <c r="L1257" s="52">
        <v>0</v>
      </c>
      <c r="U1257" s="2">
        <f t="shared" ref="U1257:U1266" si="244">+IF(OR(F1257&lt;&gt;0,G1257&lt;&gt;0,H1257&lt;&gt;0,I1257&lt;&gt;0,J1257&lt;&gt;0,K1257&lt;&gt;0,L1257&lt;&gt;0),1,)</f>
        <v>1</v>
      </c>
    </row>
    <row r="1258" spans="1:21" outlineLevel="1" x14ac:dyDescent="0.25">
      <c r="A1258" s="3" t="s">
        <v>966</v>
      </c>
      <c r="B1258" s="103"/>
      <c r="C1258" s="103"/>
      <c r="D1258" s="4" t="s">
        <v>1100</v>
      </c>
      <c r="E1258" s="2" t="s">
        <v>1255</v>
      </c>
      <c r="F1258" s="51">
        <v>5000</v>
      </c>
      <c r="G1258" s="51">
        <v>0</v>
      </c>
      <c r="H1258" s="52">
        <v>10</v>
      </c>
      <c r="I1258" s="51">
        <v>5000</v>
      </c>
      <c r="J1258" s="51">
        <v>0</v>
      </c>
      <c r="K1258" s="52">
        <v>5010</v>
      </c>
      <c r="L1258" s="52">
        <v>5000</v>
      </c>
      <c r="U1258" s="2">
        <f t="shared" si="244"/>
        <v>1</v>
      </c>
    </row>
    <row r="1259" spans="1:21" outlineLevel="1" x14ac:dyDescent="0.25">
      <c r="A1259" s="3" t="s">
        <v>968</v>
      </c>
      <c r="B1259" s="103"/>
      <c r="C1259" s="103"/>
      <c r="D1259" s="4" t="s">
        <v>1102</v>
      </c>
      <c r="E1259" s="2" t="s">
        <v>1257</v>
      </c>
      <c r="F1259" s="51">
        <v>0</v>
      </c>
      <c r="G1259" s="51">
        <v>0</v>
      </c>
      <c r="H1259" s="52">
        <v>0</v>
      </c>
      <c r="I1259" s="51">
        <v>200</v>
      </c>
      <c r="J1259" s="51">
        <v>0</v>
      </c>
      <c r="K1259" s="52">
        <v>200</v>
      </c>
      <c r="L1259" s="52">
        <v>200</v>
      </c>
      <c r="U1259" s="2">
        <f t="shared" si="244"/>
        <v>1</v>
      </c>
    </row>
    <row r="1260" spans="1:21" outlineLevel="1" x14ac:dyDescent="0.25">
      <c r="A1260" s="3" t="s">
        <v>971</v>
      </c>
      <c r="B1260" s="103"/>
      <c r="C1260" s="103"/>
      <c r="D1260" s="4" t="s">
        <v>1105</v>
      </c>
      <c r="E1260" s="2" t="s">
        <v>1260</v>
      </c>
      <c r="F1260" s="51">
        <v>250</v>
      </c>
      <c r="G1260" s="51">
        <v>0</v>
      </c>
      <c r="H1260" s="52">
        <v>0</v>
      </c>
      <c r="I1260" s="51">
        <v>250</v>
      </c>
      <c r="J1260" s="51">
        <v>0</v>
      </c>
      <c r="K1260" s="52">
        <v>0</v>
      </c>
      <c r="L1260" s="52">
        <v>250</v>
      </c>
      <c r="U1260" s="2">
        <f t="shared" si="244"/>
        <v>1</v>
      </c>
    </row>
    <row r="1261" spans="1:21" outlineLevel="1" x14ac:dyDescent="0.25">
      <c r="A1261" s="3" t="s">
        <v>972</v>
      </c>
      <c r="B1261" s="103"/>
      <c r="C1261" s="103"/>
      <c r="D1261" s="4" t="s">
        <v>1106</v>
      </c>
      <c r="E1261" s="2" t="s">
        <v>1261</v>
      </c>
      <c r="F1261" s="51">
        <v>0</v>
      </c>
      <c r="G1261" s="51">
        <v>0</v>
      </c>
      <c r="H1261" s="52">
        <v>3336.37</v>
      </c>
      <c r="I1261" s="51">
        <v>0</v>
      </c>
      <c r="J1261" s="51">
        <v>0</v>
      </c>
      <c r="K1261" s="52">
        <v>11522.82</v>
      </c>
      <c r="L1261" s="52">
        <v>0</v>
      </c>
      <c r="U1261" s="2">
        <f t="shared" si="244"/>
        <v>1</v>
      </c>
    </row>
    <row r="1262" spans="1:21" outlineLevel="1" x14ac:dyDescent="0.25">
      <c r="A1262" s="3" t="s">
        <v>978</v>
      </c>
      <c r="B1262" s="103"/>
      <c r="C1262" s="103"/>
      <c r="D1262" s="4" t="s">
        <v>1112</v>
      </c>
      <c r="E1262" s="2" t="s">
        <v>1265</v>
      </c>
      <c r="F1262" s="51">
        <v>0</v>
      </c>
      <c r="G1262" s="51">
        <v>0</v>
      </c>
      <c r="H1262" s="52">
        <v>0</v>
      </c>
      <c r="I1262" s="51">
        <v>250</v>
      </c>
      <c r="J1262" s="51">
        <v>0</v>
      </c>
      <c r="K1262" s="52">
        <v>1940</v>
      </c>
      <c r="L1262" s="52">
        <v>250</v>
      </c>
      <c r="U1262" s="2">
        <f t="shared" si="244"/>
        <v>1</v>
      </c>
    </row>
    <row r="1263" spans="1:21" outlineLevel="1" x14ac:dyDescent="0.25">
      <c r="A1263" s="3" t="s">
        <v>979</v>
      </c>
      <c r="B1263" s="103"/>
      <c r="C1263" s="103"/>
      <c r="D1263" s="4" t="s">
        <v>1113</v>
      </c>
      <c r="E1263" s="2" t="s">
        <v>1266</v>
      </c>
      <c r="F1263" s="51">
        <v>0</v>
      </c>
      <c r="G1263" s="51">
        <v>0</v>
      </c>
      <c r="H1263" s="52">
        <v>158.47</v>
      </c>
      <c r="I1263" s="51">
        <v>1000</v>
      </c>
      <c r="J1263" s="51">
        <v>0</v>
      </c>
      <c r="K1263" s="52">
        <v>158.47</v>
      </c>
      <c r="L1263" s="52">
        <v>1000</v>
      </c>
      <c r="U1263" s="2">
        <f t="shared" si="244"/>
        <v>1</v>
      </c>
    </row>
    <row r="1264" spans="1:21" outlineLevel="1" x14ac:dyDescent="0.25">
      <c r="A1264" s="3" t="s">
        <v>984</v>
      </c>
      <c r="B1264" s="103"/>
      <c r="C1264" s="103"/>
      <c r="D1264" s="4" t="s">
        <v>1118</v>
      </c>
      <c r="E1264" s="2" t="s">
        <v>1271</v>
      </c>
      <c r="F1264" s="51">
        <v>0</v>
      </c>
      <c r="G1264" s="51">
        <v>0</v>
      </c>
      <c r="H1264" s="52">
        <v>0</v>
      </c>
      <c r="I1264" s="51">
        <v>2000</v>
      </c>
      <c r="J1264" s="51">
        <v>0</v>
      </c>
      <c r="K1264" s="52">
        <v>0</v>
      </c>
      <c r="L1264" s="52">
        <v>2000</v>
      </c>
      <c r="U1264" s="2">
        <f t="shared" si="244"/>
        <v>1</v>
      </c>
    </row>
    <row r="1265" spans="1:21" outlineLevel="1" x14ac:dyDescent="0.25">
      <c r="A1265" s="3" t="s">
        <v>1004</v>
      </c>
      <c r="B1265" s="103"/>
      <c r="C1265" s="103"/>
      <c r="D1265" s="4" t="s">
        <v>1138</v>
      </c>
      <c r="E1265" s="2" t="s">
        <v>1287</v>
      </c>
      <c r="F1265" s="51">
        <v>0</v>
      </c>
      <c r="G1265" s="51">
        <v>0</v>
      </c>
      <c r="H1265" s="52">
        <v>0</v>
      </c>
      <c r="I1265" s="51">
        <v>0</v>
      </c>
      <c r="J1265" s="51">
        <v>0</v>
      </c>
      <c r="K1265" s="52">
        <v>779.79</v>
      </c>
      <c r="L1265" s="52">
        <v>0</v>
      </c>
      <c r="U1265" s="2">
        <f t="shared" si="244"/>
        <v>1</v>
      </c>
    </row>
    <row r="1266" spans="1:21" outlineLevel="1" x14ac:dyDescent="0.25">
      <c r="A1266" s="3" t="s">
        <v>1005</v>
      </c>
      <c r="B1266" s="103"/>
      <c r="C1266" s="103"/>
      <c r="D1266" s="4" t="s">
        <v>1139</v>
      </c>
      <c r="E1266" s="2" t="s">
        <v>1288</v>
      </c>
      <c r="F1266" s="51">
        <v>3000</v>
      </c>
      <c r="G1266" s="51">
        <v>0</v>
      </c>
      <c r="H1266" s="52">
        <v>0</v>
      </c>
      <c r="I1266" s="51">
        <v>3000</v>
      </c>
      <c r="J1266" s="51">
        <v>5243.82</v>
      </c>
      <c r="K1266" s="52">
        <v>6872.58</v>
      </c>
      <c r="L1266" s="52">
        <v>3000</v>
      </c>
      <c r="U1266" s="2">
        <f t="shared" si="244"/>
        <v>1</v>
      </c>
    </row>
    <row r="1267" spans="1:21" x14ac:dyDescent="0.25">
      <c r="A1267" s="22" t="s">
        <v>823</v>
      </c>
      <c r="B1267" s="36"/>
      <c r="C1267" s="38" t="str">
        <f t="shared" si="240"/>
        <v>9417</v>
      </c>
      <c r="D1267" s="38"/>
      <c r="E1267" s="38" t="str">
        <f t="shared" si="241"/>
        <v>Uncollectible debts</v>
      </c>
      <c r="F1267" s="53">
        <v>8250</v>
      </c>
      <c r="G1267" s="53">
        <v>3</v>
      </c>
      <c r="H1267" s="98">
        <v>4400.6900000000005</v>
      </c>
      <c r="I1267" s="53">
        <v>11700</v>
      </c>
      <c r="J1267" s="53">
        <v>5246.82</v>
      </c>
      <c r="K1267" s="98">
        <v>29742.810000000005</v>
      </c>
      <c r="L1267" s="98">
        <v>11700</v>
      </c>
      <c r="O1267" s="81" t="s">
        <v>808</v>
      </c>
      <c r="P1267" s="82" t="s">
        <v>809</v>
      </c>
      <c r="U1267" s="38">
        <f t="shared" si="217"/>
        <v>1</v>
      </c>
    </row>
    <row r="1268" spans="1:21" hidden="1" x14ac:dyDescent="0.25">
      <c r="A1268" s="22" t="s">
        <v>958</v>
      </c>
      <c r="B1268" s="100"/>
      <c r="C1268" s="38">
        <f t="shared" ref="C1268" si="245">+IF(OR(F1268&lt;&gt;0,G1268&lt;&gt;0,H1268&lt;&gt;0,I1268&lt;&gt;0,J1268&lt;&gt;0,K1268&lt;&gt;0,L1268&lt;&gt;0),O1268,)</f>
        <v>0</v>
      </c>
      <c r="D1268" s="38"/>
      <c r="E1268" s="38">
        <f t="shared" ref="E1268" si="246">+IF(OR(F1268&lt;&gt;0,G1268&lt;&gt;0,H1268&lt;&gt;0,I1268&lt;&gt;0,J1268&lt;&gt;0,K1268&lt;&gt;0,L1268&lt;&gt;0),P1268,)</f>
        <v>0</v>
      </c>
      <c r="F1268" s="53">
        <v>0</v>
      </c>
      <c r="G1268" s="53">
        <v>0</v>
      </c>
      <c r="H1268" s="98">
        <v>0</v>
      </c>
      <c r="I1268" s="53">
        <v>0</v>
      </c>
      <c r="J1268" s="53">
        <v>0</v>
      </c>
      <c r="K1268" s="98">
        <v>0</v>
      </c>
      <c r="L1268" s="98">
        <v>0</v>
      </c>
      <c r="O1268" s="81" t="s">
        <v>959</v>
      </c>
      <c r="P1268" s="82" t="s">
        <v>960</v>
      </c>
      <c r="U1268" s="38">
        <f t="shared" ref="U1268" si="247">+IF(OR(F1268&lt;&gt;0,G1268&lt;&gt;0,H1268&lt;&gt;0,I1268&lt;&gt;0,J1268&lt;&gt;0,K1268&lt;&gt;0,L1268&lt;&gt;0),1,)</f>
        <v>0</v>
      </c>
    </row>
    <row r="1269" spans="1:21" outlineLevel="1" x14ac:dyDescent="0.25">
      <c r="A1269" s="3" t="s">
        <v>990</v>
      </c>
      <c r="B1269" s="103"/>
      <c r="C1269" s="103"/>
      <c r="D1269" s="4" t="s">
        <v>1124</v>
      </c>
      <c r="E1269" s="2" t="s">
        <v>1275</v>
      </c>
      <c r="F1269" s="51">
        <v>0</v>
      </c>
      <c r="G1269" s="51">
        <v>0</v>
      </c>
      <c r="H1269" s="52">
        <v>8000</v>
      </c>
      <c r="I1269" s="51">
        <v>0</v>
      </c>
      <c r="J1269" s="51">
        <v>0</v>
      </c>
      <c r="K1269" s="52">
        <v>11930</v>
      </c>
      <c r="L1269" s="52">
        <v>0</v>
      </c>
      <c r="U1269" s="2">
        <f t="shared" ref="U1269:U1276" si="248">+IF(OR(F1269&lt;&gt;0,G1269&lt;&gt;0,H1269&lt;&gt;0,I1269&lt;&gt;0,J1269&lt;&gt;0,K1269&lt;&gt;0,L1269&lt;&gt;0),1,)</f>
        <v>1</v>
      </c>
    </row>
    <row r="1270" spans="1:21" outlineLevel="1" x14ac:dyDescent="0.25">
      <c r="A1270" s="3" t="s">
        <v>971</v>
      </c>
      <c r="B1270" s="103"/>
      <c r="C1270" s="103"/>
      <c r="D1270" s="4" t="s">
        <v>1105</v>
      </c>
      <c r="E1270" s="2" t="s">
        <v>1260</v>
      </c>
      <c r="F1270" s="51">
        <v>0</v>
      </c>
      <c r="G1270" s="51">
        <v>112.5</v>
      </c>
      <c r="H1270" s="52">
        <v>0</v>
      </c>
      <c r="I1270" s="51">
        <v>0</v>
      </c>
      <c r="J1270" s="51">
        <v>112.5</v>
      </c>
      <c r="K1270" s="52">
        <v>0</v>
      </c>
      <c r="L1270" s="52">
        <v>0</v>
      </c>
      <c r="U1270" s="2">
        <f t="shared" si="248"/>
        <v>1</v>
      </c>
    </row>
    <row r="1271" spans="1:21" outlineLevel="1" x14ac:dyDescent="0.25">
      <c r="A1271" s="3" t="s">
        <v>978</v>
      </c>
      <c r="B1271" s="103"/>
      <c r="C1271" s="103"/>
      <c r="D1271" s="4" t="s">
        <v>1112</v>
      </c>
      <c r="E1271" s="2" t="s">
        <v>1265</v>
      </c>
      <c r="F1271" s="51">
        <v>0</v>
      </c>
      <c r="G1271" s="51">
        <v>0</v>
      </c>
      <c r="H1271" s="52">
        <v>0</v>
      </c>
      <c r="I1271" s="51">
        <v>0</v>
      </c>
      <c r="J1271" s="51">
        <v>1</v>
      </c>
      <c r="K1271" s="52">
        <v>0</v>
      </c>
      <c r="L1271" s="52">
        <v>0</v>
      </c>
      <c r="U1271" s="2">
        <f t="shared" si="248"/>
        <v>1</v>
      </c>
    </row>
    <row r="1272" spans="1:21" outlineLevel="1" x14ac:dyDescent="0.25">
      <c r="A1272" s="3" t="s">
        <v>1011</v>
      </c>
      <c r="B1272" s="103"/>
      <c r="C1272" s="103"/>
      <c r="D1272" s="4" t="s">
        <v>1156</v>
      </c>
      <c r="E1272" s="2" t="s">
        <v>1157</v>
      </c>
      <c r="F1272" s="51">
        <v>0</v>
      </c>
      <c r="G1272" s="51">
        <v>0</v>
      </c>
      <c r="H1272" s="52">
        <v>162</v>
      </c>
      <c r="I1272" s="51">
        <v>0</v>
      </c>
      <c r="J1272" s="51">
        <v>0</v>
      </c>
      <c r="K1272" s="52">
        <v>162</v>
      </c>
      <c r="L1272" s="52">
        <v>0</v>
      </c>
      <c r="U1272" s="2">
        <f t="shared" si="248"/>
        <v>1</v>
      </c>
    </row>
    <row r="1273" spans="1:21" outlineLevel="1" x14ac:dyDescent="0.25">
      <c r="A1273" s="3" t="s">
        <v>1018</v>
      </c>
      <c r="B1273" s="103"/>
      <c r="C1273" s="103"/>
      <c r="D1273" s="4" t="s">
        <v>1170</v>
      </c>
      <c r="E1273" s="2" t="s">
        <v>1171</v>
      </c>
      <c r="F1273" s="51">
        <v>0</v>
      </c>
      <c r="G1273" s="51">
        <v>0</v>
      </c>
      <c r="H1273" s="52">
        <v>0</v>
      </c>
      <c r="I1273" s="51">
        <v>0</v>
      </c>
      <c r="J1273" s="51">
        <v>59.85</v>
      </c>
      <c r="K1273" s="52">
        <v>0</v>
      </c>
      <c r="L1273" s="52">
        <v>0</v>
      </c>
      <c r="U1273" s="2">
        <f t="shared" si="248"/>
        <v>1</v>
      </c>
    </row>
    <row r="1274" spans="1:21" outlineLevel="1" x14ac:dyDescent="0.25">
      <c r="A1274" s="3" t="s">
        <v>1095</v>
      </c>
      <c r="B1274" s="103"/>
      <c r="C1274" s="103"/>
      <c r="D1274" s="4" t="s">
        <v>1250</v>
      </c>
      <c r="E1274" s="2" t="s">
        <v>1363</v>
      </c>
      <c r="F1274" s="51">
        <v>0</v>
      </c>
      <c r="G1274" s="51">
        <v>0</v>
      </c>
      <c r="H1274" s="52">
        <v>0</v>
      </c>
      <c r="I1274" s="51">
        <v>0</v>
      </c>
      <c r="J1274" s="51">
        <v>0</v>
      </c>
      <c r="K1274" s="52">
        <v>753.69</v>
      </c>
      <c r="L1274" s="52">
        <v>0</v>
      </c>
      <c r="U1274" s="2">
        <f t="shared" si="248"/>
        <v>1</v>
      </c>
    </row>
    <row r="1275" spans="1:21" outlineLevel="1" x14ac:dyDescent="0.25">
      <c r="A1275" s="3" t="s">
        <v>996</v>
      </c>
      <c r="B1275" s="103"/>
      <c r="C1275" s="103"/>
      <c r="D1275" s="4" t="s">
        <v>1130</v>
      </c>
      <c r="E1275" s="2" t="s">
        <v>1143</v>
      </c>
      <c r="F1275" s="51">
        <v>0</v>
      </c>
      <c r="G1275" s="51">
        <v>0</v>
      </c>
      <c r="H1275" s="52">
        <v>0</v>
      </c>
      <c r="I1275" s="51">
        <v>0</v>
      </c>
      <c r="J1275" s="51">
        <v>21527.22</v>
      </c>
      <c r="K1275" s="52">
        <v>0</v>
      </c>
      <c r="L1275" s="52">
        <v>0</v>
      </c>
      <c r="U1275" s="2">
        <f t="shared" si="248"/>
        <v>1</v>
      </c>
    </row>
    <row r="1276" spans="1:21" outlineLevel="1" x14ac:dyDescent="0.25">
      <c r="A1276" s="3" t="s">
        <v>1077</v>
      </c>
      <c r="B1276" s="103"/>
      <c r="C1276" s="103"/>
      <c r="D1276" s="4" t="s">
        <v>1232</v>
      </c>
      <c r="E1276" s="2" t="s">
        <v>1345</v>
      </c>
      <c r="F1276" s="51">
        <v>0</v>
      </c>
      <c r="G1276" s="51">
        <v>0</v>
      </c>
      <c r="H1276" s="52">
        <v>0</v>
      </c>
      <c r="I1276" s="51">
        <v>0</v>
      </c>
      <c r="J1276" s="51">
        <v>-173.34</v>
      </c>
      <c r="K1276" s="52">
        <v>4269.22</v>
      </c>
      <c r="L1276" s="52">
        <v>0</v>
      </c>
      <c r="U1276" s="2">
        <f t="shared" si="248"/>
        <v>1</v>
      </c>
    </row>
    <row r="1277" spans="1:21" x14ac:dyDescent="0.25">
      <c r="A1277" s="22" t="s">
        <v>824</v>
      </c>
      <c r="B1277" s="36"/>
      <c r="C1277" s="38" t="str">
        <f t="shared" si="240"/>
        <v>9431</v>
      </c>
      <c r="D1277" s="38"/>
      <c r="E1277" s="38" t="str">
        <f t="shared" si="241"/>
        <v>Other Expenses</v>
      </c>
      <c r="F1277" s="53">
        <v>0</v>
      </c>
      <c r="G1277" s="53">
        <v>112.5</v>
      </c>
      <c r="H1277" s="98">
        <v>8162</v>
      </c>
      <c r="I1277" s="53">
        <v>0</v>
      </c>
      <c r="J1277" s="53">
        <v>21527.23</v>
      </c>
      <c r="K1277" s="98">
        <v>17114.91</v>
      </c>
      <c r="L1277" s="98">
        <v>0</v>
      </c>
      <c r="O1277" s="81" t="s">
        <v>810</v>
      </c>
      <c r="P1277" s="82" t="s">
        <v>446</v>
      </c>
      <c r="U1277" s="38">
        <f t="shared" si="217"/>
        <v>1</v>
      </c>
    </row>
    <row r="1278" spans="1:21" outlineLevel="1" x14ac:dyDescent="0.25">
      <c r="A1278" s="3" t="s">
        <v>968</v>
      </c>
      <c r="B1278" s="103"/>
      <c r="C1278" s="103"/>
      <c r="D1278" s="4" t="s">
        <v>1102</v>
      </c>
      <c r="E1278" s="2" t="s">
        <v>1257</v>
      </c>
      <c r="F1278" s="51">
        <v>0</v>
      </c>
      <c r="G1278" s="51">
        <v>0</v>
      </c>
      <c r="H1278" s="52">
        <v>0</v>
      </c>
      <c r="I1278" s="51">
        <v>0</v>
      </c>
      <c r="J1278" s="51">
        <v>3600</v>
      </c>
      <c r="K1278" s="52">
        <v>0</v>
      </c>
      <c r="L1278" s="52">
        <v>0</v>
      </c>
      <c r="U1278" s="2">
        <f t="shared" ref="U1278:U1286" si="249">+IF(OR(F1278&lt;&gt;0,G1278&lt;&gt;0,H1278&lt;&gt;0,I1278&lt;&gt;0,J1278&lt;&gt;0,K1278&lt;&gt;0,L1278&lt;&gt;0),1,)</f>
        <v>1</v>
      </c>
    </row>
    <row r="1279" spans="1:21" outlineLevel="1" x14ac:dyDescent="0.25">
      <c r="A1279" s="3" t="s">
        <v>970</v>
      </c>
      <c r="B1279" s="103"/>
      <c r="C1279" s="103"/>
      <c r="D1279" s="4" t="s">
        <v>1104</v>
      </c>
      <c r="E1279" s="2" t="s">
        <v>1259</v>
      </c>
      <c r="F1279" s="51">
        <v>0</v>
      </c>
      <c r="G1279" s="51">
        <v>0</v>
      </c>
      <c r="H1279" s="52">
        <v>0</v>
      </c>
      <c r="I1279" s="51">
        <v>0</v>
      </c>
      <c r="J1279" s="51">
        <v>50</v>
      </c>
      <c r="K1279" s="52">
        <v>0</v>
      </c>
      <c r="L1279" s="52">
        <v>0</v>
      </c>
      <c r="U1279" s="2">
        <f t="shared" si="249"/>
        <v>1</v>
      </c>
    </row>
    <row r="1280" spans="1:21" outlineLevel="1" x14ac:dyDescent="0.25">
      <c r="A1280" s="3" t="s">
        <v>971</v>
      </c>
      <c r="B1280" s="103"/>
      <c r="C1280" s="103"/>
      <c r="D1280" s="4" t="s">
        <v>1105</v>
      </c>
      <c r="E1280" s="2" t="s">
        <v>1260</v>
      </c>
      <c r="F1280" s="51">
        <v>0</v>
      </c>
      <c r="G1280" s="51">
        <v>0</v>
      </c>
      <c r="H1280" s="52">
        <v>0</v>
      </c>
      <c r="I1280" s="51">
        <v>0</v>
      </c>
      <c r="J1280" s="51">
        <v>928.5</v>
      </c>
      <c r="K1280" s="52">
        <v>0</v>
      </c>
      <c r="L1280" s="52">
        <v>0</v>
      </c>
      <c r="U1280" s="2">
        <f t="shared" si="249"/>
        <v>1</v>
      </c>
    </row>
    <row r="1281" spans="1:21" outlineLevel="1" x14ac:dyDescent="0.25">
      <c r="A1281" s="3" t="s">
        <v>972</v>
      </c>
      <c r="B1281" s="103"/>
      <c r="C1281" s="103"/>
      <c r="D1281" s="4" t="s">
        <v>1106</v>
      </c>
      <c r="E1281" s="2" t="s">
        <v>1261</v>
      </c>
      <c r="F1281" s="51">
        <v>0</v>
      </c>
      <c r="G1281" s="51">
        <v>1841.36</v>
      </c>
      <c r="H1281" s="52">
        <v>0</v>
      </c>
      <c r="I1281" s="51">
        <v>0</v>
      </c>
      <c r="J1281" s="51">
        <v>6068.82</v>
      </c>
      <c r="K1281" s="52">
        <v>0</v>
      </c>
      <c r="L1281" s="52">
        <v>0</v>
      </c>
      <c r="U1281" s="2">
        <f t="shared" si="249"/>
        <v>1</v>
      </c>
    </row>
    <row r="1282" spans="1:21" outlineLevel="1" x14ac:dyDescent="0.25">
      <c r="A1282" s="3" t="s">
        <v>977</v>
      </c>
      <c r="B1282" s="103"/>
      <c r="C1282" s="103"/>
      <c r="D1282" s="4" t="s">
        <v>1111</v>
      </c>
      <c r="E1282" s="2" t="s">
        <v>1264</v>
      </c>
      <c r="F1282" s="51">
        <v>0</v>
      </c>
      <c r="G1282" s="51">
        <v>0</v>
      </c>
      <c r="H1282" s="52">
        <v>0</v>
      </c>
      <c r="I1282" s="51">
        <v>0</v>
      </c>
      <c r="J1282" s="51">
        <v>100</v>
      </c>
      <c r="K1282" s="52">
        <v>0</v>
      </c>
      <c r="L1282" s="52">
        <v>0</v>
      </c>
      <c r="U1282" s="2">
        <f t="shared" si="249"/>
        <v>1</v>
      </c>
    </row>
    <row r="1283" spans="1:21" outlineLevel="1" x14ac:dyDescent="0.25">
      <c r="A1283" s="3" t="s">
        <v>978</v>
      </c>
      <c r="B1283" s="103"/>
      <c r="C1283" s="103"/>
      <c r="D1283" s="4" t="s">
        <v>1112</v>
      </c>
      <c r="E1283" s="2" t="s">
        <v>1265</v>
      </c>
      <c r="F1283" s="51">
        <v>0</v>
      </c>
      <c r="G1283" s="51">
        <v>0</v>
      </c>
      <c r="H1283" s="52">
        <v>0</v>
      </c>
      <c r="I1283" s="51">
        <v>0</v>
      </c>
      <c r="J1283" s="51">
        <v>3200</v>
      </c>
      <c r="K1283" s="52">
        <v>0</v>
      </c>
      <c r="L1283" s="52">
        <v>0</v>
      </c>
      <c r="U1283" s="2">
        <f t="shared" si="249"/>
        <v>1</v>
      </c>
    </row>
    <row r="1284" spans="1:21" outlineLevel="1" x14ac:dyDescent="0.25">
      <c r="A1284" s="3" t="s">
        <v>979</v>
      </c>
      <c r="B1284" s="103"/>
      <c r="C1284" s="103"/>
      <c r="D1284" s="4" t="s">
        <v>1113</v>
      </c>
      <c r="E1284" s="2" t="s">
        <v>1266</v>
      </c>
      <c r="F1284" s="51">
        <v>0</v>
      </c>
      <c r="G1284" s="51">
        <v>4150.1400000000003</v>
      </c>
      <c r="H1284" s="52">
        <v>0</v>
      </c>
      <c r="I1284" s="51">
        <v>0</v>
      </c>
      <c r="J1284" s="51">
        <v>4150.1400000000003</v>
      </c>
      <c r="K1284" s="52">
        <v>0</v>
      </c>
      <c r="L1284" s="52">
        <v>0</v>
      </c>
      <c r="U1284" s="2">
        <f t="shared" si="249"/>
        <v>1</v>
      </c>
    </row>
    <row r="1285" spans="1:21" outlineLevel="1" x14ac:dyDescent="0.25">
      <c r="A1285" s="3" t="s">
        <v>980</v>
      </c>
      <c r="B1285" s="103"/>
      <c r="C1285" s="103"/>
      <c r="D1285" s="4" t="s">
        <v>1114</v>
      </c>
      <c r="E1285" s="2" t="s">
        <v>1267</v>
      </c>
      <c r="F1285" s="51">
        <v>0</v>
      </c>
      <c r="G1285" s="51">
        <v>0</v>
      </c>
      <c r="H1285" s="52">
        <v>0</v>
      </c>
      <c r="I1285" s="51">
        <v>0</v>
      </c>
      <c r="J1285" s="51">
        <v>10350</v>
      </c>
      <c r="K1285" s="52">
        <v>0</v>
      </c>
      <c r="L1285" s="52">
        <v>0</v>
      </c>
      <c r="U1285" s="2">
        <f t="shared" si="249"/>
        <v>1</v>
      </c>
    </row>
    <row r="1286" spans="1:21" outlineLevel="1" x14ac:dyDescent="0.25">
      <c r="A1286" s="3" t="s">
        <v>981</v>
      </c>
      <c r="B1286" s="103"/>
      <c r="C1286" s="103"/>
      <c r="D1286" s="4" t="s">
        <v>1115</v>
      </c>
      <c r="E1286" s="2" t="s">
        <v>1268</v>
      </c>
      <c r="F1286" s="51">
        <v>0</v>
      </c>
      <c r="G1286" s="51">
        <v>0</v>
      </c>
      <c r="H1286" s="52">
        <v>0</v>
      </c>
      <c r="I1286" s="51">
        <v>0</v>
      </c>
      <c r="J1286" s="51">
        <v>50</v>
      </c>
      <c r="K1286" s="52">
        <v>0</v>
      </c>
      <c r="L1286" s="52">
        <v>0</v>
      </c>
      <c r="U1286" s="2">
        <f t="shared" si="249"/>
        <v>1</v>
      </c>
    </row>
    <row r="1287" spans="1:21" x14ac:dyDescent="0.25">
      <c r="A1287" s="22" t="s">
        <v>825</v>
      </c>
      <c r="B1287" s="36"/>
      <c r="C1287" s="38" t="str">
        <f t="shared" si="240"/>
        <v>9432</v>
      </c>
      <c r="D1287" s="38"/>
      <c r="E1287" s="38" t="str">
        <f t="shared" si="241"/>
        <v>Uncollectible Pledge written off</v>
      </c>
      <c r="F1287" s="53">
        <v>0</v>
      </c>
      <c r="G1287" s="53">
        <v>5991.5</v>
      </c>
      <c r="H1287" s="98">
        <v>0</v>
      </c>
      <c r="I1287" s="53">
        <v>0</v>
      </c>
      <c r="J1287" s="53">
        <v>28497.46</v>
      </c>
      <c r="K1287" s="98">
        <v>0</v>
      </c>
      <c r="L1287" s="98">
        <v>0</v>
      </c>
      <c r="O1287" s="81" t="s">
        <v>811</v>
      </c>
      <c r="P1287" s="82" t="s">
        <v>911</v>
      </c>
      <c r="U1287" s="38">
        <f t="shared" si="217"/>
        <v>1</v>
      </c>
    </row>
    <row r="1288" spans="1:21" hidden="1" x14ac:dyDescent="0.25">
      <c r="A1288" s="22" t="s">
        <v>826</v>
      </c>
      <c r="B1288" s="36"/>
      <c r="C1288" s="38">
        <f t="shared" si="240"/>
        <v>0</v>
      </c>
      <c r="D1288" s="38"/>
      <c r="E1288" s="38">
        <f t="shared" si="241"/>
        <v>0</v>
      </c>
      <c r="F1288" s="53">
        <v>0</v>
      </c>
      <c r="G1288" s="53">
        <v>0</v>
      </c>
      <c r="H1288" s="98">
        <v>0</v>
      </c>
      <c r="I1288" s="53">
        <v>0</v>
      </c>
      <c r="J1288" s="53">
        <v>0</v>
      </c>
      <c r="K1288" s="98">
        <v>0</v>
      </c>
      <c r="L1288" s="98">
        <v>0</v>
      </c>
      <c r="O1288" s="81" t="s">
        <v>812</v>
      </c>
      <c r="P1288" s="82" t="s">
        <v>813</v>
      </c>
      <c r="U1288" s="38">
        <f t="shared" si="217"/>
        <v>0</v>
      </c>
    </row>
    <row r="1289" spans="1:21" hidden="1" x14ac:dyDescent="0.25">
      <c r="A1289" s="22" t="s">
        <v>827</v>
      </c>
      <c r="B1289" s="36"/>
      <c r="C1289" s="38">
        <f t="shared" si="240"/>
        <v>0</v>
      </c>
      <c r="D1289" s="38"/>
      <c r="E1289" s="38">
        <f t="shared" si="241"/>
        <v>0</v>
      </c>
      <c r="F1289" s="53">
        <v>0</v>
      </c>
      <c r="G1289" s="53">
        <v>0</v>
      </c>
      <c r="H1289" s="98">
        <v>0</v>
      </c>
      <c r="I1289" s="53">
        <v>0</v>
      </c>
      <c r="J1289" s="53">
        <v>0</v>
      </c>
      <c r="K1289" s="98">
        <v>0</v>
      </c>
      <c r="L1289" s="98">
        <v>0</v>
      </c>
      <c r="O1289" s="81" t="s">
        <v>814</v>
      </c>
      <c r="P1289" s="82" t="s">
        <v>815</v>
      </c>
      <c r="U1289" s="38">
        <f t="shared" si="217"/>
        <v>0</v>
      </c>
    </row>
    <row r="1290" spans="1:21" hidden="1" x14ac:dyDescent="0.25">
      <c r="A1290" s="22" t="s">
        <v>828</v>
      </c>
      <c r="B1290" s="36"/>
      <c r="C1290" s="38">
        <f t="shared" si="240"/>
        <v>0</v>
      </c>
      <c r="D1290" s="38"/>
      <c r="E1290" s="38">
        <f t="shared" si="241"/>
        <v>0</v>
      </c>
      <c r="F1290" s="53">
        <v>0</v>
      </c>
      <c r="G1290" s="53">
        <v>0</v>
      </c>
      <c r="H1290" s="98">
        <v>0</v>
      </c>
      <c r="I1290" s="53">
        <v>0</v>
      </c>
      <c r="J1290" s="53">
        <v>0</v>
      </c>
      <c r="K1290" s="98">
        <v>0</v>
      </c>
      <c r="L1290" s="98">
        <v>0</v>
      </c>
      <c r="O1290" s="81" t="s">
        <v>816</v>
      </c>
      <c r="P1290" s="82" t="s">
        <v>817</v>
      </c>
      <c r="U1290" s="38">
        <f t="shared" si="217"/>
        <v>0</v>
      </c>
    </row>
    <row r="1291" spans="1:21" ht="15.75" thickBot="1" x14ac:dyDescent="0.3">
      <c r="B1291" s="64"/>
      <c r="C1291" s="125" t="s">
        <v>818</v>
      </c>
      <c r="D1291" s="125"/>
      <c r="E1291" s="125"/>
      <c r="F1291" s="54">
        <f>F1198+F1255+F1256+F1267+F1268+F1277+F1287+F1288+F1289+F1290</f>
        <v>17396</v>
      </c>
      <c r="G1291" s="54">
        <f t="shared" ref="G1291:L1291" si="250">G1198+G1255+G1256+G1267+G1268+G1277+G1287+G1288+G1289+G1290</f>
        <v>9853.5300000000007</v>
      </c>
      <c r="H1291" s="55">
        <f t="shared" si="250"/>
        <v>15182.6</v>
      </c>
      <c r="I1291" s="54">
        <f t="shared" si="250"/>
        <v>81546</v>
      </c>
      <c r="J1291" s="54">
        <f t="shared" si="250"/>
        <v>126478.07</v>
      </c>
      <c r="K1291" s="55">
        <f t="shared" si="250"/>
        <v>114583.50000000003</v>
      </c>
      <c r="L1291" s="57">
        <f t="shared" si="250"/>
        <v>81546</v>
      </c>
      <c r="N1291" s="2">
        <v>1</v>
      </c>
      <c r="U1291" s="38">
        <f t="shared" si="217"/>
        <v>1</v>
      </c>
    </row>
    <row r="1292" spans="1:21" ht="15.75" hidden="1" thickTop="1" x14ac:dyDescent="0.25">
      <c r="B1292" s="113" t="s">
        <v>885</v>
      </c>
      <c r="C1292" s="113"/>
      <c r="D1292" s="113"/>
      <c r="E1292" s="113"/>
      <c r="F1292" s="58"/>
      <c r="G1292" s="58"/>
      <c r="H1292" s="58"/>
      <c r="I1292" s="58"/>
      <c r="J1292" s="58"/>
      <c r="K1292" s="58"/>
      <c r="L1292" s="58"/>
      <c r="N1292" s="2">
        <v>1</v>
      </c>
      <c r="U1292" s="38">
        <f t="shared" si="217"/>
        <v>0</v>
      </c>
    </row>
    <row r="1293" spans="1:21" ht="15.75" hidden="1" thickTop="1" x14ac:dyDescent="0.25">
      <c r="A1293" s="22" t="s">
        <v>883</v>
      </c>
      <c r="B1293" s="70"/>
      <c r="C1293" s="38">
        <f t="shared" ref="C1293" si="251">+IF(OR(F1293&lt;&gt;0,G1293&lt;&gt;0,H1293&lt;&gt;0,I1293&lt;&gt;0,J1293&lt;&gt;0,K1293&lt;&gt;0,L1293&lt;&gt;0),O1293,)</f>
        <v>0</v>
      </c>
      <c r="D1293" s="38"/>
      <c r="E1293" s="38">
        <f t="shared" ref="E1293" si="252">+IF(OR(F1293&lt;&gt;0,G1293&lt;&gt;0,H1293&lt;&gt;0,I1293&lt;&gt;0,J1293&lt;&gt;0,K1293&lt;&gt;0,L1293&lt;&gt;0),P1293,)</f>
        <v>0</v>
      </c>
      <c r="F1293" s="53">
        <v>0</v>
      </c>
      <c r="G1293" s="53">
        <v>0</v>
      </c>
      <c r="H1293" s="98">
        <v>0</v>
      </c>
      <c r="I1293" s="53">
        <v>0</v>
      </c>
      <c r="J1293" s="53">
        <v>0</v>
      </c>
      <c r="K1293" s="98">
        <v>0</v>
      </c>
      <c r="L1293" s="98">
        <v>0</v>
      </c>
      <c r="O1293" s="81" t="s">
        <v>881</v>
      </c>
      <c r="P1293" s="82" t="s">
        <v>882</v>
      </c>
      <c r="Q1293" s="69" t="s">
        <v>831</v>
      </c>
      <c r="U1293" s="38">
        <f t="shared" si="217"/>
        <v>0</v>
      </c>
    </row>
    <row r="1294" spans="1:21" ht="16.5" hidden="1" thickTop="1" thickBot="1" x14ac:dyDescent="0.3">
      <c r="B1294" s="64"/>
      <c r="C1294" s="125" t="s">
        <v>884</v>
      </c>
      <c r="D1294" s="125"/>
      <c r="E1294" s="125"/>
      <c r="F1294" s="54">
        <f>F1293</f>
        <v>0</v>
      </c>
      <c r="G1294" s="54">
        <f t="shared" ref="G1294:L1294" si="253">G1293</f>
        <v>0</v>
      </c>
      <c r="H1294" s="55">
        <f t="shared" si="253"/>
        <v>0</v>
      </c>
      <c r="I1294" s="54">
        <f t="shared" si="253"/>
        <v>0</v>
      </c>
      <c r="J1294" s="54">
        <f t="shared" si="253"/>
        <v>0</v>
      </c>
      <c r="K1294" s="55">
        <f t="shared" si="253"/>
        <v>0</v>
      </c>
      <c r="L1294" s="55">
        <f t="shared" si="253"/>
        <v>0</v>
      </c>
      <c r="N1294" s="2">
        <v>1</v>
      </c>
      <c r="U1294" s="38">
        <f t="shared" si="217"/>
        <v>0</v>
      </c>
    </row>
    <row r="1295" spans="1:21" ht="15.75" hidden="1" thickTop="1" x14ac:dyDescent="0.25">
      <c r="B1295" s="113" t="s">
        <v>819</v>
      </c>
      <c r="C1295" s="113"/>
      <c r="D1295" s="113"/>
      <c r="E1295" s="113"/>
      <c r="F1295" s="58"/>
      <c r="G1295" s="58"/>
      <c r="H1295" s="58"/>
      <c r="I1295" s="58"/>
      <c r="J1295" s="58"/>
      <c r="K1295" s="58"/>
      <c r="L1295" s="58"/>
      <c r="N1295" s="2">
        <v>1</v>
      </c>
      <c r="U1295" s="38">
        <f t="shared" si="217"/>
        <v>0</v>
      </c>
    </row>
    <row r="1296" spans="1:21" ht="15.75" outlineLevel="1" thickTop="1" x14ac:dyDescent="0.25">
      <c r="A1296" s="3" t="s">
        <v>1077</v>
      </c>
      <c r="B1296" s="103"/>
      <c r="C1296" s="103"/>
      <c r="D1296" s="4" t="s">
        <v>1232</v>
      </c>
      <c r="E1296" s="2" t="s">
        <v>1345</v>
      </c>
      <c r="F1296" s="51">
        <v>0</v>
      </c>
      <c r="G1296" s="51">
        <v>0</v>
      </c>
      <c r="H1296" s="52">
        <v>0</v>
      </c>
      <c r="I1296" s="51">
        <v>67127</v>
      </c>
      <c r="J1296" s="51">
        <v>79958</v>
      </c>
      <c r="K1296" s="52">
        <v>73769</v>
      </c>
      <c r="L1296" s="52">
        <v>67127</v>
      </c>
      <c r="U1296" s="2">
        <f>+IF(OR(F1296&lt;&gt;0,G1296&lt;&gt;0,H1296&lt;&gt;0,I1296&lt;&gt;0,J1296&lt;&gt;0,K1296&lt;&gt;0,L1296&lt;&gt;0),1,)</f>
        <v>1</v>
      </c>
    </row>
    <row r="1297" spans="1:21" x14ac:dyDescent="0.25">
      <c r="A1297" s="22" t="s">
        <v>834</v>
      </c>
      <c r="B1297" s="36"/>
      <c r="C1297" s="38" t="str">
        <f t="shared" ref="C1297:C1299" si="254">+IF(OR(F1297&lt;&gt;0,G1297&lt;&gt;0,H1297&lt;&gt;0,I1297&lt;&gt;0,J1297&lt;&gt;0,K1297&lt;&gt;0,L1297&lt;&gt;0),O1297,)</f>
        <v>9691</v>
      </c>
      <c r="D1297" s="38"/>
      <c r="E1297" s="38" t="str">
        <f t="shared" ref="E1297:E1299" si="255">+IF(OR(F1297&lt;&gt;0,G1297&lt;&gt;0,H1297&lt;&gt;0,I1297&lt;&gt;0,J1297&lt;&gt;0,K1297&lt;&gt;0,L1297&lt;&gt;0),P1297,)</f>
        <v>National Service Fee</v>
      </c>
      <c r="F1297" s="53">
        <v>0</v>
      </c>
      <c r="G1297" s="53">
        <v>0</v>
      </c>
      <c r="H1297" s="98">
        <v>0</v>
      </c>
      <c r="I1297" s="53">
        <v>67127</v>
      </c>
      <c r="J1297" s="53">
        <v>79958</v>
      </c>
      <c r="K1297" s="98">
        <v>73769</v>
      </c>
      <c r="L1297" s="98">
        <v>67127</v>
      </c>
      <c r="O1297" s="81" t="s">
        <v>829</v>
      </c>
      <c r="P1297" s="82" t="s">
        <v>830</v>
      </c>
      <c r="Q1297" s="69" t="s">
        <v>831</v>
      </c>
      <c r="U1297" s="38">
        <f t="shared" si="217"/>
        <v>1</v>
      </c>
    </row>
    <row r="1298" spans="1:21" outlineLevel="1" x14ac:dyDescent="0.25">
      <c r="A1298" s="3" t="s">
        <v>1077</v>
      </c>
      <c r="B1298" s="103"/>
      <c r="C1298" s="103"/>
      <c r="D1298" s="4" t="s">
        <v>1232</v>
      </c>
      <c r="E1298" s="2" t="s">
        <v>1345</v>
      </c>
      <c r="F1298" s="51">
        <v>0</v>
      </c>
      <c r="G1298" s="51">
        <v>0</v>
      </c>
      <c r="H1298" s="52">
        <v>0</v>
      </c>
      <c r="I1298" s="51">
        <v>0</v>
      </c>
      <c r="J1298" s="51">
        <v>0</v>
      </c>
      <c r="K1298" s="52">
        <v>100</v>
      </c>
      <c r="L1298" s="52">
        <v>0</v>
      </c>
      <c r="U1298" s="2">
        <f>+IF(OR(F1298&lt;&gt;0,G1298&lt;&gt;0,H1298&lt;&gt;0,I1298&lt;&gt;0,J1298&lt;&gt;0,K1298&lt;&gt;0,L1298&lt;&gt;0),1,)</f>
        <v>1</v>
      </c>
    </row>
    <row r="1299" spans="1:21" x14ac:dyDescent="0.25">
      <c r="A1299" s="22" t="s">
        <v>835</v>
      </c>
      <c r="B1299" s="36"/>
      <c r="C1299" s="38" t="str">
        <f t="shared" si="254"/>
        <v>9692</v>
      </c>
      <c r="D1299" s="38"/>
      <c r="E1299" s="38" t="str">
        <f t="shared" si="255"/>
        <v>Charter Fee</v>
      </c>
      <c r="F1299" s="53">
        <v>0</v>
      </c>
      <c r="G1299" s="53">
        <v>0</v>
      </c>
      <c r="H1299" s="98">
        <v>0</v>
      </c>
      <c r="I1299" s="53">
        <v>0</v>
      </c>
      <c r="J1299" s="53">
        <v>0</v>
      </c>
      <c r="K1299" s="98">
        <v>100</v>
      </c>
      <c r="L1299" s="98">
        <v>0</v>
      </c>
      <c r="O1299" s="81" t="s">
        <v>832</v>
      </c>
      <c r="P1299" s="82" t="s">
        <v>833</v>
      </c>
      <c r="Q1299" s="69" t="s">
        <v>831</v>
      </c>
      <c r="U1299" s="38">
        <f t="shared" si="217"/>
        <v>1</v>
      </c>
    </row>
    <row r="1300" spans="1:21" ht="15.75" thickBot="1" x14ac:dyDescent="0.3">
      <c r="B1300" s="64"/>
      <c r="C1300" s="125" t="s">
        <v>867</v>
      </c>
      <c r="D1300" s="125"/>
      <c r="E1300" s="125"/>
      <c r="F1300" s="54">
        <f>F1297+F1299</f>
        <v>0</v>
      </c>
      <c r="G1300" s="54">
        <f t="shared" ref="G1300:L1300" si="256">G1297+G1299</f>
        <v>0</v>
      </c>
      <c r="H1300" s="55">
        <f t="shared" si="256"/>
        <v>0</v>
      </c>
      <c r="I1300" s="54">
        <f t="shared" si="256"/>
        <v>67127</v>
      </c>
      <c r="J1300" s="54">
        <f t="shared" si="256"/>
        <v>79958</v>
      </c>
      <c r="K1300" s="55">
        <f t="shared" si="256"/>
        <v>73869</v>
      </c>
      <c r="L1300" s="55">
        <f t="shared" si="256"/>
        <v>67127</v>
      </c>
      <c r="N1300" s="2">
        <v>1</v>
      </c>
      <c r="U1300" s="38">
        <f t="shared" si="217"/>
        <v>1</v>
      </c>
    </row>
    <row r="1301" spans="1:21" ht="15.75" hidden="1" thickTop="1" x14ac:dyDescent="0.25">
      <c r="B1301" s="113"/>
      <c r="C1301" s="113"/>
      <c r="D1301" s="113"/>
      <c r="E1301" s="113"/>
      <c r="F1301" s="58"/>
      <c r="G1301" s="58"/>
      <c r="H1301" s="58"/>
      <c r="I1301" s="58"/>
      <c r="J1301" s="58"/>
      <c r="K1301" s="58"/>
      <c r="L1301" s="58"/>
      <c r="N1301" s="2">
        <v>1</v>
      </c>
      <c r="U1301" s="38">
        <f t="shared" si="217"/>
        <v>0</v>
      </c>
    </row>
    <row r="1302" spans="1:21" ht="16.5" thickTop="1" thickBot="1" x14ac:dyDescent="0.3">
      <c r="B1302" s="124" t="s">
        <v>836</v>
      </c>
      <c r="C1302" s="124"/>
      <c r="D1302" s="124"/>
      <c r="E1302" s="124"/>
      <c r="F1302" s="39">
        <f t="shared" ref="F1302:L1302" si="257">F631+F798+F815+F862+F926+F952+F995+F1052+F1083+F1108+F1153+F1159+F1193+F1291+F1294+F1300</f>
        <v>108411</v>
      </c>
      <c r="G1302" s="39">
        <f t="shared" si="257"/>
        <v>59794.290000000008</v>
      </c>
      <c r="H1302" s="67">
        <f t="shared" si="257"/>
        <v>-11052.390000000001</v>
      </c>
      <c r="I1302" s="39">
        <f t="shared" si="257"/>
        <v>2375299</v>
      </c>
      <c r="J1302" s="39">
        <f t="shared" si="257"/>
        <v>2377097.4600000004</v>
      </c>
      <c r="K1302" s="67">
        <f t="shared" si="257"/>
        <v>2328558.2999999998</v>
      </c>
      <c r="L1302" s="67">
        <f t="shared" si="257"/>
        <v>2375299</v>
      </c>
      <c r="N1302" s="2">
        <v>1</v>
      </c>
      <c r="U1302" s="38">
        <f t="shared" si="217"/>
        <v>1</v>
      </c>
    </row>
    <row r="1303" spans="1:21" ht="15.75" hidden="1" thickTop="1" x14ac:dyDescent="0.25">
      <c r="N1303" s="2">
        <v>1</v>
      </c>
      <c r="U1303" s="38">
        <f t="shared" si="217"/>
        <v>0</v>
      </c>
    </row>
    <row r="1304" spans="1:21" ht="16.5" thickTop="1" thickBot="1" x14ac:dyDescent="0.3">
      <c r="B1304" s="124" t="s">
        <v>838</v>
      </c>
      <c r="C1304" s="124"/>
      <c r="D1304" s="124"/>
      <c r="E1304" s="124"/>
      <c r="F1304" s="65">
        <f t="shared" ref="F1304:L1304" si="258">F585+F1302</f>
        <v>381353</v>
      </c>
      <c r="G1304" s="65">
        <f t="shared" si="258"/>
        <v>252971.49000000002</v>
      </c>
      <c r="H1304" s="66">
        <f t="shared" si="258"/>
        <v>247461.32999999996</v>
      </c>
      <c r="I1304" s="65">
        <f t="shared" si="258"/>
        <v>5670764</v>
      </c>
      <c r="J1304" s="65">
        <f t="shared" si="258"/>
        <v>5479900.6500000004</v>
      </c>
      <c r="K1304" s="66">
        <f t="shared" si="258"/>
        <v>5667492.75</v>
      </c>
      <c r="L1304" s="66">
        <f t="shared" si="258"/>
        <v>5670764</v>
      </c>
      <c r="N1304" s="2">
        <v>1</v>
      </c>
      <c r="U1304" s="38">
        <f t="shared" si="217"/>
        <v>1</v>
      </c>
    </row>
    <row r="1305" spans="1:21" ht="15.75" hidden="1" thickTop="1" x14ac:dyDescent="0.25">
      <c r="B1305" s="36"/>
      <c r="N1305" s="2">
        <v>1</v>
      </c>
      <c r="U1305" s="38">
        <f t="shared" si="217"/>
        <v>0</v>
      </c>
    </row>
    <row r="1306" spans="1:21" ht="16.5" thickTop="1" thickBot="1" x14ac:dyDescent="0.3">
      <c r="B1306" s="124" t="s">
        <v>837</v>
      </c>
      <c r="C1306" s="124"/>
      <c r="D1306" s="124"/>
      <c r="E1306" s="124"/>
      <c r="F1306" s="65">
        <f t="shared" ref="F1306:L1306" si="259">F443-F1304</f>
        <v>-120290</v>
      </c>
      <c r="G1306" s="65">
        <f t="shared" si="259"/>
        <v>188384.27</v>
      </c>
      <c r="H1306" s="66">
        <f t="shared" si="259"/>
        <v>53107.990000000049</v>
      </c>
      <c r="I1306" s="65">
        <f t="shared" si="259"/>
        <v>4666</v>
      </c>
      <c r="J1306" s="65">
        <f t="shared" si="259"/>
        <v>-111179.6799999997</v>
      </c>
      <c r="K1306" s="66">
        <f t="shared" si="259"/>
        <v>-429164.27000000048</v>
      </c>
      <c r="L1306" s="66">
        <f t="shared" si="259"/>
        <v>4666</v>
      </c>
      <c r="N1306" s="2">
        <v>1</v>
      </c>
      <c r="U1306" s="38">
        <f t="shared" si="217"/>
        <v>1</v>
      </c>
    </row>
    <row r="1307" spans="1:21" ht="15.75" hidden="1" thickTop="1" x14ac:dyDescent="0.25">
      <c r="B1307" s="36"/>
      <c r="N1307" s="2">
        <v>1</v>
      </c>
      <c r="U1307" s="38">
        <f t="shared" si="217"/>
        <v>0</v>
      </c>
    </row>
    <row r="1308" spans="1:21" ht="15.75" hidden="1" thickTop="1" x14ac:dyDescent="0.25">
      <c r="B1308" s="130" t="s">
        <v>11</v>
      </c>
      <c r="C1308" s="131"/>
      <c r="D1308" s="131"/>
      <c r="E1308" s="131"/>
      <c r="N1308" s="2">
        <v>1</v>
      </c>
      <c r="U1308" s="38">
        <f t="shared" si="217"/>
        <v>0</v>
      </c>
    </row>
    <row r="1309" spans="1:21" ht="15.75" outlineLevel="1" thickTop="1" x14ac:dyDescent="0.25">
      <c r="A1309" s="3" t="s">
        <v>1097</v>
      </c>
      <c r="B1309" s="103"/>
      <c r="C1309" s="103"/>
      <c r="D1309" s="4" t="s">
        <v>1252</v>
      </c>
      <c r="E1309" s="2" t="s">
        <v>1365</v>
      </c>
      <c r="F1309" s="51">
        <v>0</v>
      </c>
      <c r="G1309" s="51">
        <v>0</v>
      </c>
      <c r="H1309" s="52">
        <v>0</v>
      </c>
      <c r="I1309" s="51">
        <v>0</v>
      </c>
      <c r="J1309" s="51">
        <v>0</v>
      </c>
      <c r="K1309" s="52">
        <v>-3412</v>
      </c>
      <c r="L1309" s="52">
        <v>0</v>
      </c>
      <c r="U1309" s="2">
        <f>+IF(OR(F1309&lt;&gt;0,G1309&lt;&gt;0,H1309&lt;&gt;0,I1309&lt;&gt;0,J1309&lt;&gt;0,K1309&lt;&gt;0,L1309&lt;&gt;0),1,)</f>
        <v>1</v>
      </c>
    </row>
    <row r="1310" spans="1:21" x14ac:dyDescent="0.25">
      <c r="A1310" s="22" t="s">
        <v>858</v>
      </c>
      <c r="B1310" s="36"/>
      <c r="C1310" s="38" t="str">
        <f t="shared" ref="C1310:C1311" si="260">+IF(OR(F1310&lt;&gt;0,G1310&lt;&gt;0,H1310&lt;&gt;0,I1310&lt;&gt;0,J1310&lt;&gt;0,K1310&lt;&gt;0,L1310&lt;&gt;0),O1310,)</f>
        <v>3101</v>
      </c>
      <c r="D1310" s="38"/>
      <c r="E1310" s="38" t="str">
        <f t="shared" ref="E1310:E1311" si="261">+IF(OR(F1310&lt;&gt;0,G1310&lt;&gt;0,H1310&lt;&gt;0,I1310&lt;&gt;0,J1310&lt;&gt;0,K1310&lt;&gt;0,L1310&lt;&gt;0),P1310,)</f>
        <v>Net Asset Adjustment to 3001</v>
      </c>
      <c r="F1310" s="53">
        <v>0</v>
      </c>
      <c r="G1310" s="53">
        <v>0</v>
      </c>
      <c r="H1310" s="98">
        <v>0</v>
      </c>
      <c r="I1310" s="53">
        <v>0</v>
      </c>
      <c r="J1310" s="53">
        <v>0</v>
      </c>
      <c r="K1310" s="98">
        <v>-3412</v>
      </c>
      <c r="L1310" s="98">
        <v>0</v>
      </c>
      <c r="O1310" s="81" t="s">
        <v>841</v>
      </c>
      <c r="P1310" s="82" t="s">
        <v>842</v>
      </c>
      <c r="U1310" s="38">
        <f t="shared" si="217"/>
        <v>1</v>
      </c>
    </row>
    <row r="1311" spans="1:21" hidden="1" x14ac:dyDescent="0.25">
      <c r="A1311" s="22" t="s">
        <v>859</v>
      </c>
      <c r="B1311" s="36"/>
      <c r="C1311" s="38">
        <f t="shared" si="260"/>
        <v>0</v>
      </c>
      <c r="D1311" s="38"/>
      <c r="E1311" s="38">
        <f t="shared" si="261"/>
        <v>0</v>
      </c>
      <c r="F1311" s="53">
        <v>0</v>
      </c>
      <c r="G1311" s="53">
        <v>0</v>
      </c>
      <c r="H1311" s="98">
        <v>0</v>
      </c>
      <c r="I1311" s="53">
        <v>0</v>
      </c>
      <c r="J1311" s="53">
        <v>0</v>
      </c>
      <c r="K1311" s="98">
        <v>0</v>
      </c>
      <c r="L1311" s="98">
        <v>0</v>
      </c>
      <c r="O1311" s="81" t="s">
        <v>843</v>
      </c>
      <c r="P1311" s="82" t="s">
        <v>844</v>
      </c>
      <c r="U1311" s="38">
        <f t="shared" si="217"/>
        <v>0</v>
      </c>
    </row>
    <row r="1312" spans="1:21" ht="15.75" thickBot="1" x14ac:dyDescent="0.3">
      <c r="B1312" s="64"/>
      <c r="C1312" s="125" t="s">
        <v>847</v>
      </c>
      <c r="D1312" s="125"/>
      <c r="E1312" s="125"/>
      <c r="F1312" s="54">
        <f>F1310+F1311</f>
        <v>0</v>
      </c>
      <c r="G1312" s="54">
        <f t="shared" ref="G1312:L1312" si="262">G1310+G1311</f>
        <v>0</v>
      </c>
      <c r="H1312" s="55">
        <f t="shared" si="262"/>
        <v>0</v>
      </c>
      <c r="I1312" s="54">
        <f t="shared" si="262"/>
        <v>0</v>
      </c>
      <c r="J1312" s="54">
        <f>J1310+J1311</f>
        <v>0</v>
      </c>
      <c r="K1312" s="55">
        <f t="shared" si="262"/>
        <v>-3412</v>
      </c>
      <c r="L1312" s="55">
        <f t="shared" si="262"/>
        <v>0</v>
      </c>
      <c r="N1312" s="2">
        <v>1</v>
      </c>
      <c r="U1312" s="38">
        <f t="shared" si="217"/>
        <v>1</v>
      </c>
    </row>
    <row r="1313" spans="1:21" ht="15.75" hidden="1" thickTop="1" x14ac:dyDescent="0.25">
      <c r="B1313" s="113" t="s">
        <v>848</v>
      </c>
      <c r="C1313" s="113"/>
      <c r="D1313" s="113"/>
      <c r="E1313" s="113"/>
      <c r="F1313" s="58"/>
      <c r="G1313" s="58"/>
      <c r="H1313" s="58"/>
      <c r="I1313" s="58"/>
      <c r="J1313" s="58"/>
      <c r="K1313" s="58"/>
      <c r="L1313" s="58"/>
      <c r="N1313" s="2">
        <v>1</v>
      </c>
      <c r="U1313" s="38">
        <f t="shared" si="217"/>
        <v>0</v>
      </c>
    </row>
    <row r="1314" spans="1:21" ht="15.75" outlineLevel="1" thickTop="1" x14ac:dyDescent="0.25">
      <c r="A1314" s="3" t="s">
        <v>1006</v>
      </c>
      <c r="B1314" s="103"/>
      <c r="C1314" s="103"/>
      <c r="D1314" s="4" t="s">
        <v>1140</v>
      </c>
      <c r="E1314" s="2" t="s">
        <v>1141</v>
      </c>
      <c r="F1314" s="51">
        <v>0</v>
      </c>
      <c r="G1314" s="51">
        <v>0</v>
      </c>
      <c r="H1314" s="52">
        <v>0</v>
      </c>
      <c r="I1314" s="51">
        <v>0</v>
      </c>
      <c r="J1314" s="51">
        <v>0</v>
      </c>
      <c r="K1314" s="52">
        <v>34225.599999999999</v>
      </c>
      <c r="L1314" s="52">
        <v>0</v>
      </c>
      <c r="U1314" s="2">
        <f>+IF(OR(F1314&lt;&gt;0,G1314&lt;&gt;0,H1314&lt;&gt;0,I1314&lt;&gt;0,J1314&lt;&gt;0,K1314&lt;&gt;0,L1314&lt;&gt;0),1,)</f>
        <v>1</v>
      </c>
    </row>
    <row r="1315" spans="1:21" x14ac:dyDescent="0.25">
      <c r="A1315" s="22" t="s">
        <v>857</v>
      </c>
      <c r="B1315" s="36"/>
      <c r="C1315" s="38" t="str">
        <f t="shared" ref="C1315" si="263">+IF(OR(F1315&lt;&gt;0,G1315&lt;&gt;0,H1315&lt;&gt;0,I1315&lt;&gt;0,J1315&lt;&gt;0,K1315&lt;&gt;0,L1315&lt;&gt;0),O1315,)</f>
        <v>3900</v>
      </c>
      <c r="D1315" s="38"/>
      <c r="E1315" s="38" t="str">
        <f t="shared" ref="E1315" si="264">+IF(OR(F1315&lt;&gt;0,G1315&lt;&gt;0,H1315&lt;&gt;0,I1315&lt;&gt;0,J1315&lt;&gt;0,K1315&lt;&gt;0,L1315&lt;&gt;0),P1315,)</f>
        <v>Inter-fund Transfers</v>
      </c>
      <c r="F1315" s="53">
        <v>0</v>
      </c>
      <c r="G1315" s="53">
        <v>0</v>
      </c>
      <c r="H1315" s="98">
        <v>0</v>
      </c>
      <c r="I1315" s="53">
        <v>0</v>
      </c>
      <c r="J1315" s="53">
        <v>0</v>
      </c>
      <c r="K1315" s="98">
        <v>34225.599999999999</v>
      </c>
      <c r="L1315" s="98">
        <v>0</v>
      </c>
      <c r="O1315" s="81" t="s">
        <v>845</v>
      </c>
      <c r="P1315" s="82" t="s">
        <v>846</v>
      </c>
      <c r="U1315" s="38">
        <f t="shared" si="217"/>
        <v>1</v>
      </c>
    </row>
    <row r="1316" spans="1:21" ht="15.75" thickBot="1" x14ac:dyDescent="0.3">
      <c r="B1316" s="64"/>
      <c r="C1316" s="125" t="s">
        <v>856</v>
      </c>
      <c r="D1316" s="125"/>
      <c r="E1316" s="125"/>
      <c r="F1316" s="54">
        <f>F1315</f>
        <v>0</v>
      </c>
      <c r="G1316" s="54">
        <f t="shared" ref="G1316:L1316" si="265">G1315</f>
        <v>0</v>
      </c>
      <c r="H1316" s="55">
        <f t="shared" si="265"/>
        <v>0</v>
      </c>
      <c r="I1316" s="54">
        <f t="shared" si="265"/>
        <v>0</v>
      </c>
      <c r="J1316" s="54">
        <f t="shared" si="265"/>
        <v>0</v>
      </c>
      <c r="K1316" s="55">
        <f t="shared" si="265"/>
        <v>34225.599999999999</v>
      </c>
      <c r="L1316" s="55">
        <f t="shared" si="265"/>
        <v>0</v>
      </c>
      <c r="N1316" s="2">
        <v>1</v>
      </c>
      <c r="U1316" s="38">
        <f t="shared" si="217"/>
        <v>1</v>
      </c>
    </row>
    <row r="1317" spans="1:21" ht="15.75" thickTop="1" x14ac:dyDescent="0.25">
      <c r="F1317" s="128" t="s">
        <v>894</v>
      </c>
      <c r="G1317" s="129"/>
      <c r="H1317" s="129"/>
      <c r="I1317" s="129"/>
      <c r="U1317" s="38">
        <f t="shared" si="217"/>
        <v>1</v>
      </c>
    </row>
    <row r="1318" spans="1:21" x14ac:dyDescent="0.25">
      <c r="U1318" s="38">
        <f t="shared" si="217"/>
        <v>0</v>
      </c>
    </row>
    <row r="1319" spans="1:21" x14ac:dyDescent="0.25">
      <c r="U1319" s="38">
        <f t="shared" si="217"/>
        <v>0</v>
      </c>
    </row>
  </sheetData>
  <mergeCells count="101">
    <mergeCell ref="F1317:I1317"/>
    <mergeCell ref="B1292:E1292"/>
    <mergeCell ref="C1294:E1294"/>
    <mergeCell ref="C587:E587"/>
    <mergeCell ref="B1313:E1313"/>
    <mergeCell ref="C1316:E1316"/>
    <mergeCell ref="B1302:E1302"/>
    <mergeCell ref="B1304:E1304"/>
    <mergeCell ref="B1306:E1306"/>
    <mergeCell ref="B1308:E1308"/>
    <mergeCell ref="C1312:E1312"/>
    <mergeCell ref="B1194:E1194"/>
    <mergeCell ref="C1291:E1291"/>
    <mergeCell ref="B1295:E1295"/>
    <mergeCell ref="C1300:E1300"/>
    <mergeCell ref="B1301:E1301"/>
    <mergeCell ref="C1153:E1153"/>
    <mergeCell ref="B1154:E1154"/>
    <mergeCell ref="C1159:E1159"/>
    <mergeCell ref="B1160:E1160"/>
    <mergeCell ref="C1193:E1193"/>
    <mergeCell ref="B1053:E1053"/>
    <mergeCell ref="C1083:E1083"/>
    <mergeCell ref="B1084:E1084"/>
    <mergeCell ref="C1108:E1108"/>
    <mergeCell ref="B1109:E1109"/>
    <mergeCell ref="C952:E952"/>
    <mergeCell ref="B953:E953"/>
    <mergeCell ref="C995:E995"/>
    <mergeCell ref="B996:E996"/>
    <mergeCell ref="C1052:E1052"/>
    <mergeCell ref="B816:E816"/>
    <mergeCell ref="C862:E862"/>
    <mergeCell ref="B863:E863"/>
    <mergeCell ref="C926:E926"/>
    <mergeCell ref="B927:E927"/>
    <mergeCell ref="C631:E631"/>
    <mergeCell ref="B632:E632"/>
    <mergeCell ref="C798:E798"/>
    <mergeCell ref="B799:E799"/>
    <mergeCell ref="C815:E815"/>
    <mergeCell ref="C514:E514"/>
    <mergeCell ref="B515:E515"/>
    <mergeCell ref="C571:E571"/>
    <mergeCell ref="B585:E585"/>
    <mergeCell ref="B572:E572"/>
    <mergeCell ref="C583:E583"/>
    <mergeCell ref="B445:E445"/>
    <mergeCell ref="C486:E486"/>
    <mergeCell ref="B487:E487"/>
    <mergeCell ref="C214:E214"/>
    <mergeCell ref="B215:E215"/>
    <mergeCell ref="C228:E228"/>
    <mergeCell ref="B441:E441"/>
    <mergeCell ref="B443:E443"/>
    <mergeCell ref="B229:E229"/>
    <mergeCell ref="C325:E325"/>
    <mergeCell ref="B326:E326"/>
    <mergeCell ref="C410:E410"/>
    <mergeCell ref="B411:E411"/>
    <mergeCell ref="C438:E438"/>
    <mergeCell ref="C446:E446"/>
    <mergeCell ref="B181:E181"/>
    <mergeCell ref="C188:E188"/>
    <mergeCell ref="B189:E189"/>
    <mergeCell ref="C202:E202"/>
    <mergeCell ref="B203:E203"/>
    <mergeCell ref="C183:E183"/>
    <mergeCell ref="B179:E179"/>
    <mergeCell ref="B171:E171"/>
    <mergeCell ref="B180:E180"/>
    <mergeCell ref="C178:E178"/>
    <mergeCell ref="C162:E162"/>
    <mergeCell ref="B163:E163"/>
    <mergeCell ref="C166:E166"/>
    <mergeCell ref="B167:E167"/>
    <mergeCell ref="C170:E170"/>
    <mergeCell ref="B144:E144"/>
    <mergeCell ref="C146:E146"/>
    <mergeCell ref="B147:D147"/>
    <mergeCell ref="C153:E153"/>
    <mergeCell ref="B154:E154"/>
    <mergeCell ref="B3:L3"/>
    <mergeCell ref="C128:E128"/>
    <mergeCell ref="C117:E117"/>
    <mergeCell ref="C107:E107"/>
    <mergeCell ref="B129:E129"/>
    <mergeCell ref="C143:E143"/>
    <mergeCell ref="B43:D43"/>
    <mergeCell ref="B49:D49"/>
    <mergeCell ref="B108:E108"/>
    <mergeCell ref="B118:E118"/>
    <mergeCell ref="F5:H5"/>
    <mergeCell ref="I5:K5"/>
    <mergeCell ref="C9:E9"/>
    <mergeCell ref="B8:E8"/>
    <mergeCell ref="B4:L4"/>
    <mergeCell ref="C15:E15"/>
    <mergeCell ref="C42:E42"/>
    <mergeCell ref="C48:E48"/>
    <mergeCell ref="B10:D10"/>
  </mergeCells>
  <conditionalFormatting sqref="F62:L65 F85:L86 F12:L15 F28:L29 F33:L35 F41:L49 F59:L60 F74:L75">
    <cfRule type="expression" dxfId="0" priority="2">
      <formula>"P9&lt;0&gt;"</formula>
    </cfRule>
  </conditionalFormatting>
  <pageMargins left="0.32" right="0.25" top="0.25" bottom="0.53" header="0.26" footer="0.27"/>
  <pageSetup scale="68" fitToHeight="30" orientation="portrait" r:id="rId1"/>
  <headerFooter>
    <oddFooter>&amp;L&amp;D : &amp;T&amp;RPage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 OP UR</vt:lpstr>
      <vt:lpstr>'St OP UR'!Print_Area</vt:lpstr>
      <vt:lpstr>'St OP UR'!Print_Titles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Tarrant</dc:creator>
  <cp:lastModifiedBy>Dianne Swanson</cp:lastModifiedBy>
  <cp:lastPrinted>2013-01-10T17:40:36Z</cp:lastPrinted>
  <dcterms:created xsi:type="dcterms:W3CDTF">2011-09-15T21:24:38Z</dcterms:created>
  <dcterms:modified xsi:type="dcterms:W3CDTF">2017-03-01T16:21:28Z</dcterms:modified>
</cp:coreProperties>
</file>